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65" activeTab="4"/>
  </bookViews>
  <sheets>
    <sheet name="1 неделя" sheetId="1" r:id="rId1"/>
    <sheet name="2 неделя" sheetId="2" r:id="rId2"/>
    <sheet name="3 неделя" sheetId="3" r:id="rId3"/>
    <sheet name="4 неделя" sheetId="4" r:id="rId4"/>
    <sheet name="5 неделя" sheetId="5" r:id="rId5"/>
    <sheet name="min-max" sheetId="6" r:id="rId6"/>
    <sheet name="итоги по кол-ву и общей st" sheetId="7" r:id="rId7"/>
  </sheets>
  <definedNames>
    <definedName name="_xlnm.Print_Titles" localSheetId="0">'1 неделя'!$8:$9</definedName>
    <definedName name="_xlnm.Print_Titles" localSheetId="1">'2 неделя'!$8:$9</definedName>
    <definedName name="_xlnm.Print_Titles" localSheetId="2">'3 неделя'!$8:$9</definedName>
    <definedName name="_xlnm.Print_Titles" localSheetId="3">'4 неделя'!$8:$9</definedName>
    <definedName name="_xlnm.Print_Titles" localSheetId="4">'5 неделя'!$8:$9</definedName>
    <definedName name="_xlnm.Print_Titles" localSheetId="5">'min-max'!$8:$9</definedName>
    <definedName name="_xlnm.Print_Titles" localSheetId="6">'итоги по кол-ву и общей st'!$8:$9</definedName>
    <definedName name="_xlnm.Print_Area" localSheetId="0">'1 неделя'!$B$1:$AD$55</definedName>
    <definedName name="_xlnm.Print_Area" localSheetId="1">'2 неделя'!$B$1:$AD$53</definedName>
    <definedName name="_xlnm.Print_Area" localSheetId="2">'3 неделя'!$B$1:$AD$53</definedName>
    <definedName name="_xlnm.Print_Area" localSheetId="3">'4 неделя'!$B$1:$AD$53</definedName>
    <definedName name="_xlnm.Print_Area" localSheetId="4">'5 неделя'!$B$1:$AD$55</definedName>
    <definedName name="_xlnm.Print_Area" localSheetId="5">'min-max'!$B$1:$F$53</definedName>
    <definedName name="_xlnm.Print_Area" localSheetId="6">'итоги по кол-ву и общей st'!$B$1:$M$53</definedName>
  </definedNames>
  <calcPr fullCalcOnLoad="1"/>
</workbook>
</file>

<file path=xl/sharedStrings.xml><?xml version="1.0" encoding="utf-8"?>
<sst xmlns="http://schemas.openxmlformats.org/spreadsheetml/2006/main" count="1062" uniqueCount="151">
  <si>
    <t>Наименование продукции</t>
  </si>
  <si>
    <t>01.11.430</t>
  </si>
  <si>
    <t>Картофель, кг</t>
  </si>
  <si>
    <t>01.12.000</t>
  </si>
  <si>
    <t>Продукция овощеводства, декоративного садоводства и питомников</t>
  </si>
  <si>
    <t>01.12.111</t>
  </si>
  <si>
    <t>Столовая морковь, кг</t>
  </si>
  <si>
    <t>01.12.112</t>
  </si>
  <si>
    <t>Столовая свекла, кг</t>
  </si>
  <si>
    <t>01.12.120</t>
  </si>
  <si>
    <t>Лук репчатый</t>
  </si>
  <si>
    <t>01.12.170</t>
  </si>
  <si>
    <t>Капуста, кг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</si>
  <si>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</si>
  <si>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</si>
  <si>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</si>
  <si>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</si>
  <si>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</si>
  <si>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</si>
  <si>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</si>
  <si>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</si>
  <si>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Говядина 1 категории, кг</t>
  </si>
  <si>
    <t>Свинина 2 категории, кг</t>
  </si>
  <si>
    <t>Вырезка говяжья, кг</t>
  </si>
  <si>
    <t>Вырезка свинная, кг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</si>
  <si>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</si>
  <si>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</si>
  <si>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</si>
  <si>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</si>
  <si>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</si>
  <si>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</si>
  <si>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</si>
  <si>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</si>
  <si>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Молоко 2,5% жирности (в пленке, пастеризованное), л</t>
  </si>
  <si>
    <t>Молоко 3,2% жирности (в пленке, пастеризованное), л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</si>
  <si>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</si>
  <si>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</si>
  <si>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</si>
  <si>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</si>
  <si>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</si>
  <si>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пшеничная хлебопекарная высший сорт, кг</t>
  </si>
  <si>
    <t>Мука ржано - обдирная, кг</t>
  </si>
  <si>
    <t>15.81.000</t>
  </si>
  <si>
    <t>15.81.110</t>
  </si>
  <si>
    <t>Хлеб ржано - пшеничный формовой, 0,6 - 0,7 кг</t>
  </si>
  <si>
    <t>Хлеб "Дарницкий" подовый, 0,6 - 0,7 кг</t>
  </si>
  <si>
    <t>15.81.120</t>
  </si>
  <si>
    <t>Хлеб пшеничный формовой, 0,42 - 0,55 кг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</si>
  <si>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</si>
  <si>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</si>
  <si>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</si>
  <si>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</si>
  <si>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</si>
  <si>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</si>
  <si>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</si>
  <si>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</si>
  <si>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</si>
  <si>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Сахар-песок</t>
  </si>
  <si>
    <t>Соль</t>
  </si>
  <si>
    <t>14.40.000</t>
  </si>
  <si>
    <t>15.61.110</t>
  </si>
  <si>
    <t>15.61.273</t>
  </si>
  <si>
    <t>15.61.271</t>
  </si>
  <si>
    <t>До 50 км</t>
  </si>
  <si>
    <t>51-100 км</t>
  </si>
  <si>
    <t>101-150 км</t>
  </si>
  <si>
    <t>151-200 км</t>
  </si>
  <si>
    <t>201-250 км</t>
  </si>
  <si>
    <t>Говядина в убойном весе, кг</t>
  </si>
  <si>
    <t>Рекомендуемая надбавка к средней цене, %</t>
  </si>
  <si>
    <t>Подсолнечное масло и его фракции, рафинированные, но без изменения химического состава, кг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</si>
  <si>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</si>
  <si>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</si>
  <si>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</si>
  <si>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</si>
  <si>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Свинина 2 категории в убойном весе, кг</t>
  </si>
  <si>
    <t>Средняя цена с учетом рекомендуемой надбавки к средней цене и транспортных расходов в зависимости от расстояния перевозки продукции, рублях</t>
  </si>
  <si>
    <t>Количество закупки</t>
  </si>
  <si>
    <t>Общая стоимость поставок, руб.</t>
  </si>
  <si>
    <t>Поставщик</t>
  </si>
  <si>
    <t>Способ размещения заказа</t>
  </si>
  <si>
    <t>Отклонение цены поставщика от рекомендуемой цены с учетом рекомендуемой надбавки к средней цене и транспортных расходов в зависимости от расстояния перевозки продукции, рублях</t>
  </si>
  <si>
    <t xml:space="preserve">
Цена поставщика за ед. товара, руб.</t>
  </si>
  <si>
    <t>Хлеб, мучные кондитерские изделия, торты и пирожные недлительного хранения</t>
  </si>
  <si>
    <t>2.1</t>
  </si>
  <si>
    <t>2.2</t>
  </si>
  <si>
    <t>2.3</t>
  </si>
  <si>
    <t>2.4</t>
  </si>
  <si>
    <t>3</t>
  </si>
  <si>
    <t>3.1</t>
  </si>
  <si>
    <t>3.2</t>
  </si>
  <si>
    <t>4</t>
  </si>
  <si>
    <t>4.1</t>
  </si>
  <si>
    <t>5</t>
  </si>
  <si>
    <t>5.1</t>
  </si>
  <si>
    <t>5.2</t>
  </si>
  <si>
    <t>5.3</t>
  </si>
  <si>
    <t>5.4</t>
  </si>
  <si>
    <t>5.5</t>
  </si>
  <si>
    <t>5.6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</si>
  <si>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</si>
  <si>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</si>
  <si>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</si>
  <si>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</si>
  <si>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</si>
  <si>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</si>
  <si>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</si>
  <si>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</si>
  <si>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</si>
  <si>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8</t>
  </si>
  <si>
    <t>8.1</t>
  </si>
  <si>
    <t>8.2</t>
  </si>
  <si>
    <t>8.3</t>
  </si>
  <si>
    <t>8.4</t>
  </si>
  <si>
    <t>8.5</t>
  </si>
  <si>
    <t>9</t>
  </si>
  <si>
    <t>9.1</t>
  </si>
  <si>
    <t>9.2</t>
  </si>
  <si>
    <t>9.3</t>
  </si>
  <si>
    <t>9.4</t>
  </si>
  <si>
    <t>9.5</t>
  </si>
  <si>
    <t>10</t>
  </si>
  <si>
    <t>10.1</t>
  </si>
  <si>
    <t>Мониторинг закупочных цен на социально значимые продукты питания для государственных (муниципальных) нужд</t>
  </si>
  <si>
    <t>(наименование заказчика)</t>
  </si>
  <si>
    <t>Гречневая крупа, 0,85 кг</t>
  </si>
  <si>
    <t>Хлеб ржано - пшеничный формовой, 1 кг</t>
  </si>
  <si>
    <t>наименование района (города)</t>
  </si>
  <si>
    <t>№</t>
  </si>
  <si>
    <t>1</t>
  </si>
  <si>
    <t>Рекомендуемая средняя цена без учета доставки на отчетный период, рублей</t>
  </si>
  <si>
    <r>
      <t>Внимание!!!</t>
    </r>
    <r>
      <rPr>
        <sz val="18"/>
        <rFont val="Arial Cyr"/>
        <family val="0"/>
      </rPr>
      <t xml:space="preserve"> 
Пояснения по заполнению:
1. Форма «Мониторинг закупочных цен на социально значимые продукты питания для государственных (муниципальных) нужд» заполняется </t>
    </r>
    <r>
      <rPr>
        <b/>
        <sz val="18"/>
        <rFont val="Arial Cyr"/>
        <family val="0"/>
      </rPr>
      <t>на каждого заказчика отдельно</t>
    </r>
    <r>
      <rPr>
        <sz val="18"/>
        <rFont val="Arial Cyr"/>
        <family val="0"/>
      </rPr>
      <t xml:space="preserve">.
2. Информация заполняется </t>
    </r>
    <r>
      <rPr>
        <b/>
        <sz val="18"/>
        <rFont val="Arial Cyr"/>
        <family val="0"/>
      </rPr>
      <t>ТОЛЬКО</t>
    </r>
    <r>
      <rPr>
        <sz val="18"/>
        <rFont val="Arial Cyr"/>
        <family val="0"/>
      </rPr>
      <t xml:space="preserve"> по столбцам: </t>
    </r>
    <r>
      <rPr>
        <b/>
        <sz val="18"/>
        <rFont val="Arial Cyr"/>
        <family val="0"/>
      </rPr>
      <t>3-8</t>
    </r>
    <r>
      <rPr>
        <sz val="18"/>
        <rFont val="Arial Cyr"/>
        <family val="0"/>
      </rPr>
      <t xml:space="preserve"> (Рекомендуемая средняя цена без учета доставки, Цена поставщика за ед. товара, руб., Количество закупки, Общая стоимость поставок, руб., Поставщик, Способ размещения заказа) и</t>
    </r>
    <r>
      <rPr>
        <b/>
        <sz val="18"/>
        <rFont val="Arial Cyr"/>
        <family val="0"/>
      </rPr>
      <t xml:space="preserve"> по строкам</t>
    </r>
    <r>
      <rPr>
        <sz val="18"/>
        <rFont val="Arial Cyr"/>
        <family val="0"/>
      </rPr>
      <t xml:space="preserve"> (Наименование района (города), пе-риод, наименование заказчика),  т.к. в остальных столбцах (строках) данные рассчитываются автоматически.
3. </t>
    </r>
    <r>
      <rPr>
        <b/>
        <sz val="18"/>
        <rFont val="Arial Cyr"/>
        <family val="0"/>
      </rPr>
      <t>Строки и столбцы не добавлять и не удалять</t>
    </r>
    <r>
      <rPr>
        <sz val="18"/>
        <rFont val="Arial Cyr"/>
        <family val="0"/>
      </rPr>
      <t xml:space="preserve">, т.к. вся информация для обработки будет сводиться в единую таблицу по всем заказчикам.
4. Данную форму предоставлять в </t>
    </r>
    <r>
      <rPr>
        <b/>
        <sz val="18"/>
        <rFont val="Arial Cyr"/>
        <family val="0"/>
      </rPr>
      <t>Excel.</t>
    </r>
    <r>
      <rPr>
        <sz val="18"/>
        <rFont val="Arial Cyr"/>
        <family val="0"/>
      </rPr>
      <t xml:space="preserve">
5. Особое внимание обращайте на единицы измерения (объем, емкость) продукции.
6. </t>
    </r>
    <r>
      <rPr>
        <b/>
        <sz val="18"/>
        <rFont val="Arial Cyr"/>
        <family val="0"/>
      </rPr>
      <t>Пароль в английской раскладке русскими прописными буквами</t>
    </r>
    <r>
      <rPr>
        <sz val="18"/>
        <rFont val="Arial Cyr"/>
        <family val="0"/>
      </rPr>
      <t xml:space="preserve"> без пробелов -  </t>
    </r>
    <r>
      <rPr>
        <b/>
        <sz val="18"/>
        <rFont val="Arial Cyr"/>
        <family val="0"/>
      </rPr>
      <t>мониторинг</t>
    </r>
    <r>
      <rPr>
        <sz val="18"/>
        <rFont val="Arial Cyr"/>
        <family val="0"/>
      </rPr>
      <t xml:space="preserve">
</t>
    </r>
  </si>
  <si>
    <t xml:space="preserve">
Минимальная цена поставщика за ед. товара, руб.</t>
  </si>
  <si>
    <t xml:space="preserve">
Максимальная цена поставщика за ед. товара, руб.</t>
  </si>
  <si>
    <t>Среднее значение</t>
  </si>
  <si>
    <t>Информация о минимальных и максимальных ценах поставщика за месяц</t>
  </si>
  <si>
    <t>Итоги по количеству и общей стоимости поставок  за месяц</t>
  </si>
  <si>
    <t>г.Ядрин</t>
  </si>
  <si>
    <t>РГОУ НПО "ПЛ№25 г.Ядрин" Минобразования Чувашии</t>
  </si>
  <si>
    <t xml:space="preserve">за период </t>
  </si>
  <si>
    <t>ООО Хлеб</t>
  </si>
  <si>
    <t>ИП Новичков Е.А</t>
  </si>
  <si>
    <t>Ядринское РАЙПО</t>
  </si>
  <si>
    <t>за период апрель 2012г</t>
  </si>
  <si>
    <t>за период _____апрель  2012 г____________________________</t>
  </si>
  <si>
    <t>за период апрель 2012 г</t>
  </si>
  <si>
    <t>за период  апрель 2012 г</t>
  </si>
  <si>
    <t>за период апрель 2012</t>
  </si>
  <si>
    <t>Романова З.А</t>
  </si>
  <si>
    <t>Иванов В.В</t>
  </si>
  <si>
    <t>Ишалеев Л.М.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</si>
</sst>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b/>
      <sz val="15"/>
      <name val="Arial Cyr"/>
      <family val="0"/>
    </font>
    <font>
      <b/>
      <sz val="15"/>
      <name val="Arial"/>
      <family val="2"/>
    </font>
    <font>
      <b/>
      <sz val="18"/>
      <name val="Arial Cyr"/>
      <family val="0"/>
    </font>
    <font>
      <b/>
      <sz val="14"/>
      <name val="Arial"/>
      <family val="2"/>
    </font>
    <font>
      <sz val="16"/>
      <name val="Arial Cyr"/>
      <family val="0"/>
    </font>
    <font>
      <sz val="18"/>
      <name val="Arial Cyr"/>
      <family val="0"/>
    </font>
    <font>
      <b/>
      <sz val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justify" wrapText="1"/>
    </xf>
    <xf numFmtId="2" fontId="3" fillId="0" borderId="0" xfId="0" applyNumberFormat="1" applyFont="1" applyFill="1" applyAlignment="1">
      <alignment/>
    </xf>
    <xf numFmtId="2" fontId="7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/>
    </xf>
    <xf numFmtId="2" fontId="8" fillId="0" borderId="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justify" wrapText="1"/>
    </xf>
    <xf numFmtId="0" fontId="3" fillId="0" borderId="11" xfId="0" applyFont="1" applyBorder="1" applyAlignment="1">
      <alignment vertical="justify" wrapText="1"/>
    </xf>
    <xf numFmtId="0" fontId="6" fillId="0" borderId="6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wrapText="1"/>
    </xf>
    <xf numFmtId="2" fontId="9" fillId="0" borderId="2" xfId="0" applyNumberFormat="1" applyFont="1" applyFill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wrapText="1"/>
    </xf>
    <xf numFmtId="2" fontId="11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 applyProtection="1">
      <alignment horizontal="center" vertical="center" wrapText="1"/>
      <protection/>
    </xf>
    <xf numFmtId="164" fontId="12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14" fontId="6" fillId="0" borderId="21" xfId="0" applyNumberFormat="1" applyFont="1" applyBorder="1" applyAlignment="1">
      <alignment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center" vertical="center" wrapText="1"/>
      <protection/>
    </xf>
    <xf numFmtId="164" fontId="3" fillId="0" borderId="2" xfId="0" applyNumberFormat="1" applyFont="1" applyFill="1" applyBorder="1" applyAlignment="1">
      <alignment vertical="justify" wrapText="1"/>
    </xf>
    <xf numFmtId="0" fontId="3" fillId="0" borderId="1" xfId="0" applyNumberFormat="1" applyFont="1" applyFill="1" applyBorder="1" applyAlignment="1">
      <alignment vertical="justify" wrapText="1"/>
    </xf>
    <xf numFmtId="164" fontId="6" fillId="0" borderId="2" xfId="0" applyNumberFormat="1" applyFont="1" applyFill="1" applyBorder="1" applyAlignment="1">
      <alignment vertical="justify" wrapText="1"/>
    </xf>
    <xf numFmtId="0" fontId="6" fillId="0" borderId="1" xfId="0" applyNumberFormat="1" applyFont="1" applyFill="1" applyBorder="1" applyAlignment="1">
      <alignment vertical="justify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vertical="justify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vertical="center"/>
    </xf>
    <xf numFmtId="2" fontId="6" fillId="0" borderId="16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4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left" wrapText="1"/>
    </xf>
    <xf numFmtId="0" fontId="13" fillId="2" borderId="0" xfId="0" applyFont="1" applyFill="1" applyAlignment="1">
      <alignment horizontal="left"/>
    </xf>
    <xf numFmtId="0" fontId="3" fillId="0" borderId="8" xfId="0" applyFont="1" applyFill="1" applyBorder="1" applyAlignment="1">
      <alignment vertical="justify" wrapText="1"/>
    </xf>
    <xf numFmtId="0" fontId="3" fillId="0" borderId="15" xfId="0" applyFont="1" applyFill="1" applyBorder="1" applyAlignment="1">
      <alignment vertical="justify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view="pageBreakPreview" zoomScale="55" zoomScaleNormal="60" zoomScaleSheetLayoutView="55" workbookViewId="0" topLeftCell="B31">
      <selection activeCell="D35" sqref="D35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07" t="s">
        <v>123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45.75" customHeight="1">
      <c r="A2" s="54"/>
      <c r="B2" s="119" t="s">
        <v>137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0" ht="18.75" customHeight="1">
      <c r="A3" s="54"/>
      <c r="B3" s="121" t="s">
        <v>127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</row>
    <row r="4" spans="2:30" ht="30.75" customHeight="1">
      <c r="B4" s="114" t="s">
        <v>143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2:30" ht="30.75" customHeight="1">
      <c r="B5" s="115" t="s">
        <v>138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</row>
    <row r="6" spans="2:30" ht="18.75" customHeight="1">
      <c r="B6" s="117" t="s">
        <v>124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11" t="s">
        <v>74</v>
      </c>
      <c r="L8" s="112"/>
      <c r="M8" s="112"/>
      <c r="N8" s="112"/>
      <c r="O8" s="113"/>
      <c r="P8" s="108" t="s">
        <v>76</v>
      </c>
      <c r="Q8" s="109"/>
      <c r="R8" s="109"/>
      <c r="S8" s="109"/>
      <c r="T8" s="110"/>
      <c r="U8" s="128" t="s">
        <v>81</v>
      </c>
      <c r="V8" s="129"/>
      <c r="W8" s="129"/>
      <c r="X8" s="129"/>
      <c r="Y8" s="129"/>
      <c r="Z8" s="129"/>
      <c r="AA8" s="129"/>
      <c r="AB8" s="129"/>
      <c r="AC8" s="129"/>
      <c r="AD8" s="130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37">
        <v>10</v>
      </c>
      <c r="L9" s="137"/>
      <c r="M9" s="137"/>
      <c r="N9" s="137"/>
      <c r="O9" s="138"/>
      <c r="P9" s="131">
        <v>11</v>
      </c>
      <c r="Q9" s="132"/>
      <c r="R9" s="132"/>
      <c r="S9" s="132"/>
      <c r="T9" s="133"/>
      <c r="U9" s="134">
        <v>12</v>
      </c>
      <c r="V9" s="135"/>
      <c r="W9" s="135"/>
      <c r="X9" s="135"/>
      <c r="Y9" s="135"/>
      <c r="Z9" s="135"/>
      <c r="AA9" s="135"/>
      <c r="AB9" s="135"/>
      <c r="AC9" s="135"/>
      <c r="AD9" s="136"/>
    </row>
    <row r="10" spans="1:30" ht="62.25" customHeight="1" thickTop="1">
      <c r="A10" s="22"/>
      <c r="B10" s="76"/>
      <c r="C10" s="77"/>
      <c r="D10" s="78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05" t="s">
        <v>63</v>
      </c>
      <c r="V10" s="126"/>
      <c r="W10" s="126" t="s">
        <v>64</v>
      </c>
      <c r="X10" s="126"/>
      <c r="Y10" s="126" t="s">
        <v>65</v>
      </c>
      <c r="Z10" s="126"/>
      <c r="AA10" s="126" t="s">
        <v>66</v>
      </c>
      <c r="AB10" s="126"/>
      <c r="AC10" s="126" t="s">
        <v>67</v>
      </c>
      <c r="AD10" s="127"/>
    </row>
    <row r="11" spans="1:30" ht="40.5" customHeight="1">
      <c r="A11" s="5" t="s">
        <v>1</v>
      </c>
      <c r="B11" s="72">
        <v>1</v>
      </c>
      <c r="C11" s="67" t="s">
        <v>2</v>
      </c>
      <c r="D11" s="64"/>
      <c r="E11" s="32"/>
      <c r="F11" s="32"/>
      <c r="G11" s="84"/>
      <c r="H11" s="32"/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0</v>
      </c>
      <c r="Q11" s="8">
        <f>D11+D11*SUM(J11,L11)/100</f>
        <v>0</v>
      </c>
      <c r="R11" s="9">
        <f>D11+((D11*(J11+M11)/100))</f>
        <v>0</v>
      </c>
      <c r="S11" s="9">
        <f>D11+((D11*(J11+N11)/100))</f>
        <v>0</v>
      </c>
      <c r="T11" s="10">
        <f>D11+((D11*(J11+O11)/100))</f>
        <v>0</v>
      </c>
      <c r="U11" s="85" t="str">
        <f aca="true" t="shared" si="0" ref="U11:U25">IF(E11=0," ",IF(ISBLANK(E11)," ",P11-E11))</f>
        <v> </v>
      </c>
      <c r="V11" s="86" t="str">
        <f>IF(ISBLANK(E11)," ",IF(E11=P11,"-",IF(E11=0," ",IF(E11&gt;P11,"Превышение",IF(E11&lt;P11,"Экономия")))))</f>
        <v> </v>
      </c>
      <c r="W11" s="85" t="str">
        <f>IF(E11=0," ",IF(ISBLANK(E11)," ",Q11-E11))</f>
        <v> </v>
      </c>
      <c r="X11" s="86" t="str">
        <f>IF(ISBLANK(E11)," ",IF(E11=Q11,"-",IF(E11=0," ",IF(E11&gt;Q11,"Превышение",IF(E11&lt;Q11,"Экономия")))))</f>
        <v> </v>
      </c>
      <c r="Y11" s="85" t="str">
        <f>IF($E11=0," ",IF(ISBLANK($E11)," ",R11-$E11))</f>
        <v> </v>
      </c>
      <c r="Z11" s="86" t="str">
        <f>IF(ISBLANK($E11)," ",IF($E11=R11,"-",IF($E11=0," ",IF($E11&gt;R11,"Превышение",IF($E11&lt;R11,"Экономия")))))</f>
        <v> </v>
      </c>
      <c r="AA11" s="85" t="str">
        <f>IF($E11=0," ",IF(ISBLANK($E11)," ",S11-$E11))</f>
        <v> </v>
      </c>
      <c r="AB11" s="86" t="str">
        <f>IF(ISBLANK($E11)," ",IF($E11=S11,"-",IF($E11=0," ",IF($E11&gt;S11,"Превышение",IF($E11&lt;S11,"Экономия")))))</f>
        <v> </v>
      </c>
      <c r="AC11" s="85" t="str">
        <f>IF($E11=0," ",IF(ISBLANK($E11)," ",T11-$E11))</f>
        <v> </v>
      </c>
      <c r="AD11" s="86" t="str">
        <f>IF(ISBLANK($E11)," ",IF($E11=T11,"-",IF($E11=0," ",IF($E11&gt;T11,"Превышение",IF($E11&lt;T11,"Экономия")))))</f>
        <v> 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4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aca="true" t="shared" si="1" ref="V12:V53">IF(ISBLANK(E12)," ",IF(E12=P12,"-",IF(E12=0," ",IF(E12&gt;P12,"Превышение",IF(E12&lt;P12,"Экономия")))))</f>
        <v> </v>
      </c>
      <c r="W12" s="85" t="str">
        <f aca="true" t="shared" si="2" ref="W12:W53">IF(E12=0," ",IF(ISBLANK(E12)," ",Q12-E12))</f>
        <v> </v>
      </c>
      <c r="X12" s="86" t="str">
        <f aca="true" t="shared" si="3" ref="X12:X53">IF(ISBLANK(E12)," ",IF(E12=Q12,"-",IF(E12=0," ",IF(E12&gt;Q12,"Превышение",IF(E12&lt;Q12,"Экономия")))))</f>
        <v> </v>
      </c>
      <c r="Y12" s="85" t="str">
        <f aca="true" t="shared" si="4" ref="Y12:Y53">IF(E12=0," ",IF(ISBLANK(E12)," ",R12-E12))</f>
        <v> </v>
      </c>
      <c r="Z12" s="86" t="str">
        <f aca="true" t="shared" si="5" ref="Z12:Z53">IF(ISBLANK(E12)," ",IF(E12=R12,"-",IF(E12=0," ",IF(E12&gt;R12,"Превышение",IF(E12&lt;R12,"Экономия")))))</f>
        <v> </v>
      </c>
      <c r="AA12" s="85" t="str">
        <f aca="true" t="shared" si="6" ref="AA12:AA53">IF($E12=0," ",IF(ISBLANK($E12)," ",S12-$E12))</f>
        <v> </v>
      </c>
      <c r="AB12" s="86" t="str">
        <f aca="true" t="shared" si="7" ref="AB12:AB34">IF(ISBLANK($E12)," ",IF($E12=S12,"-",IF($E12=0," ",IF($E12&gt;S12,"Превышение",IF($E12&lt;S12,"Экономия")))))</f>
        <v> </v>
      </c>
      <c r="AC12" s="85" t="str">
        <f aca="true" t="shared" si="8" ref="AC12:AC53">IF($E12=0," ",IF(ISBLANK($E12)," ",T12-$E12))</f>
        <v> </v>
      </c>
      <c r="AD12" s="86" t="str">
        <f aca="true" t="shared" si="9" ref="AD12:AD53">IF(ISBLANK($E12)," ",IF($E12=T12,"-",IF($E12=0," ",IF($E12&gt;T12,"Превышение",IF($E12&lt;T12,"Экономия")))))</f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4"/>
      <c r="E13" s="32"/>
      <c r="F13" s="32"/>
      <c r="G13" s="84"/>
      <c r="H13" s="84"/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0</v>
      </c>
      <c r="Q13" s="8">
        <f>D13+(D13*(J13+L13)/100)</f>
        <v>0</v>
      </c>
      <c r="R13" s="9">
        <f>D13+((D13*(J13+M13)/100))</f>
        <v>0</v>
      </c>
      <c r="S13" s="9">
        <f>D13+((D13*(J13+N13)/100))</f>
        <v>0</v>
      </c>
      <c r="T13" s="10">
        <f>D13+((D13*(J13+O13)/100))</f>
        <v>0</v>
      </c>
      <c r="U13" s="85" t="str">
        <f t="shared" si="0"/>
        <v> </v>
      </c>
      <c r="V13" s="86" t="str">
        <f t="shared" si="1"/>
        <v> </v>
      </c>
      <c r="W13" s="85" t="str">
        <f t="shared" si="2"/>
        <v> </v>
      </c>
      <c r="X13" s="86" t="str">
        <f t="shared" si="3"/>
        <v> </v>
      </c>
      <c r="Y13" s="85" t="str">
        <f t="shared" si="4"/>
        <v> </v>
      </c>
      <c r="Z13" s="86" t="str">
        <f t="shared" si="5"/>
        <v> </v>
      </c>
      <c r="AA13" s="85" t="str">
        <f t="shared" si="6"/>
        <v> </v>
      </c>
      <c r="AB13" s="86" t="str">
        <f t="shared" si="7"/>
        <v> </v>
      </c>
      <c r="AC13" s="85" t="str">
        <f t="shared" si="8"/>
        <v> </v>
      </c>
      <c r="AD13" s="86" t="str">
        <f t="shared" si="9"/>
        <v> 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4"/>
      <c r="E14" s="32"/>
      <c r="F14" s="32"/>
      <c r="G14" s="84"/>
      <c r="H14" s="84"/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0</v>
      </c>
      <c r="Q14" s="8">
        <f>D14+(D14*(J14+L14)/100)</f>
        <v>0</v>
      </c>
      <c r="R14" s="9">
        <f>D14+((D14*(J14+M14)/100))</f>
        <v>0</v>
      </c>
      <c r="S14" s="9">
        <f>D14+((D14*(J14+N14)/100))</f>
        <v>0</v>
      </c>
      <c r="T14" s="10">
        <f>D14+((D14*(J14+O14)/100))</f>
        <v>0</v>
      </c>
      <c r="U14" s="85" t="str">
        <f t="shared" si="0"/>
        <v> </v>
      </c>
      <c r="V14" s="86" t="str">
        <f t="shared" si="1"/>
        <v> </v>
      </c>
      <c r="W14" s="85" t="str">
        <f t="shared" si="2"/>
        <v> </v>
      </c>
      <c r="X14" s="86" t="str">
        <f t="shared" si="3"/>
        <v> </v>
      </c>
      <c r="Y14" s="85" t="str">
        <f t="shared" si="4"/>
        <v> </v>
      </c>
      <c r="Z14" s="86" t="str">
        <f t="shared" si="5"/>
        <v> </v>
      </c>
      <c r="AA14" s="85" t="str">
        <f t="shared" si="6"/>
        <v> </v>
      </c>
      <c r="AB14" s="86" t="str">
        <f t="shared" si="7"/>
        <v> </v>
      </c>
      <c r="AC14" s="85" t="str">
        <f t="shared" si="8"/>
        <v> </v>
      </c>
      <c r="AD14" s="86" t="str">
        <f t="shared" si="9"/>
        <v> 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4"/>
      <c r="E15" s="32"/>
      <c r="F15" s="32"/>
      <c r="G15" s="84"/>
      <c r="H15" s="84"/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0</v>
      </c>
      <c r="Q15" s="8">
        <f>D15+(D15*(J15+L15)/100)</f>
        <v>0</v>
      </c>
      <c r="R15" s="9">
        <f>D15+((D15*(J15+M15)/100))</f>
        <v>0</v>
      </c>
      <c r="S15" s="9">
        <f>D15+((D15*(J15+N15)/100))</f>
        <v>0</v>
      </c>
      <c r="T15" s="10">
        <f>D15+((D15*(J15+O15)/100))</f>
        <v>0</v>
      </c>
      <c r="U15" s="85" t="str">
        <f t="shared" si="0"/>
        <v> </v>
      </c>
      <c r="V15" s="86" t="str">
        <f t="shared" si="1"/>
        <v> </v>
      </c>
      <c r="W15" s="85" t="str">
        <f t="shared" si="2"/>
        <v> </v>
      </c>
      <c r="X15" s="86" t="str">
        <f t="shared" si="3"/>
        <v> </v>
      </c>
      <c r="Y15" s="85" t="str">
        <f t="shared" si="4"/>
        <v> </v>
      </c>
      <c r="Z15" s="86" t="str">
        <f t="shared" si="5"/>
        <v> </v>
      </c>
      <c r="AA15" s="85" t="str">
        <f t="shared" si="6"/>
        <v> </v>
      </c>
      <c r="AB15" s="86" t="str">
        <f t="shared" si="7"/>
        <v> </v>
      </c>
      <c r="AC15" s="85" t="str">
        <f t="shared" si="8"/>
        <v> </v>
      </c>
      <c r="AD15" s="86" t="str">
        <f t="shared" si="9"/>
        <v> 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4">
        <v>5.8</v>
      </c>
      <c r="E16" s="32">
        <v>6.8</v>
      </c>
      <c r="F16" s="32">
        <v>100</v>
      </c>
      <c r="G16" s="84">
        <f>E16*F16</f>
        <v>680</v>
      </c>
      <c r="H16" s="84" t="s">
        <v>141</v>
      </c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6.901999999999999</v>
      </c>
      <c r="Q16" s="8">
        <f>D16+(D16*(J16+L16)/100)</f>
        <v>6.96</v>
      </c>
      <c r="R16" s="9">
        <f>D16+((D16*(J16+M16)/100))</f>
        <v>7.018</v>
      </c>
      <c r="S16" s="9">
        <f>D16+((D16*(J16+N16)/100))</f>
        <v>7.076</v>
      </c>
      <c r="T16" s="10">
        <f>D16+((D16*(J16+O16)/100))</f>
        <v>7.076</v>
      </c>
      <c r="U16" s="85">
        <f t="shared" si="0"/>
        <v>0.10199999999999942</v>
      </c>
      <c r="V16" s="86" t="str">
        <f t="shared" si="1"/>
        <v>Экономия</v>
      </c>
      <c r="W16" s="85">
        <f t="shared" si="2"/>
        <v>0.16000000000000014</v>
      </c>
      <c r="X16" s="86" t="str">
        <f t="shared" si="3"/>
        <v>Экономия</v>
      </c>
      <c r="Y16" s="85">
        <f t="shared" si="4"/>
        <v>0.21799999999999997</v>
      </c>
      <c r="Z16" s="86" t="str">
        <f t="shared" si="5"/>
        <v>Экономия</v>
      </c>
      <c r="AA16" s="85">
        <f t="shared" si="6"/>
        <v>0.2759999999999998</v>
      </c>
      <c r="AB16" s="86" t="str">
        <f t="shared" si="7"/>
        <v>Экономия</v>
      </c>
      <c r="AC16" s="85">
        <f t="shared" si="8"/>
        <v>0.2759999999999998</v>
      </c>
      <c r="AD16" s="86" t="str">
        <f t="shared" si="9"/>
        <v>Экономия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4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4"/>
        <v> </v>
      </c>
      <c r="Z17" s="86" t="str">
        <f t="shared" si="5"/>
        <v> </v>
      </c>
      <c r="AA17" s="85" t="str">
        <f t="shared" si="6"/>
        <v> </v>
      </c>
      <c r="AB17" s="86" t="str">
        <f t="shared" si="7"/>
        <v> </v>
      </c>
      <c r="AC17" s="85" t="str">
        <f t="shared" si="8"/>
        <v> </v>
      </c>
      <c r="AD17" s="86" t="str">
        <f t="shared" si="9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4"/>
      <c r="E18" s="32"/>
      <c r="F18" s="32"/>
      <c r="G18" s="84">
        <f aca="true" t="shared" si="10" ref="G18:G53">E18*F18</f>
        <v>0</v>
      </c>
      <c r="H18" s="32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4"/>
        <v> </v>
      </c>
      <c r="Z18" s="86" t="str">
        <f t="shared" si="5"/>
        <v> </v>
      </c>
      <c r="AA18" s="85" t="str">
        <f t="shared" si="6"/>
        <v> </v>
      </c>
      <c r="AB18" s="86" t="str">
        <f t="shared" si="7"/>
        <v> </v>
      </c>
      <c r="AC18" s="85" t="str">
        <f t="shared" si="8"/>
        <v> </v>
      </c>
      <c r="AD18" s="86" t="str">
        <f t="shared" si="9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4"/>
      <c r="E19" s="32"/>
      <c r="F19" s="32"/>
      <c r="G19" s="84">
        <f t="shared" si="10"/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4"/>
        <v> </v>
      </c>
      <c r="Z19" s="86" t="str">
        <f t="shared" si="5"/>
        <v> </v>
      </c>
      <c r="AA19" s="85" t="str">
        <f t="shared" si="6"/>
        <v> </v>
      </c>
      <c r="AB19" s="86" t="str">
        <f t="shared" si="7"/>
        <v> </v>
      </c>
      <c r="AC19" s="85" t="str">
        <f t="shared" si="8"/>
        <v> </v>
      </c>
      <c r="AD19" s="86" t="str">
        <f t="shared" si="9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4"/>
      <c r="E20" s="33"/>
      <c r="F20" s="33"/>
      <c r="G20" s="84">
        <f t="shared" si="10"/>
        <v>0</v>
      </c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4"/>
        <v> </v>
      </c>
      <c r="Z20" s="86" t="str">
        <f t="shared" si="5"/>
        <v> </v>
      </c>
      <c r="AA20" s="85" t="str">
        <f t="shared" si="6"/>
        <v> </v>
      </c>
      <c r="AB20" s="86" t="str">
        <f t="shared" si="7"/>
        <v> </v>
      </c>
      <c r="AC20" s="85" t="str">
        <f t="shared" si="8"/>
        <v> </v>
      </c>
      <c r="AD20" s="86" t="str">
        <f t="shared" si="9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4"/>
      <c r="E21" s="32"/>
      <c r="F21" s="32"/>
      <c r="G21" s="84">
        <f t="shared" si="10"/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4"/>
        <v> </v>
      </c>
      <c r="Z21" s="86" t="str">
        <f t="shared" si="5"/>
        <v> </v>
      </c>
      <c r="AA21" s="85" t="str">
        <f t="shared" si="6"/>
        <v> </v>
      </c>
      <c r="AB21" s="86" t="str">
        <f t="shared" si="7"/>
        <v> </v>
      </c>
      <c r="AC21" s="85" t="str">
        <f t="shared" si="8"/>
        <v> </v>
      </c>
      <c r="AD21" s="86" t="str">
        <f t="shared" si="9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4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4"/>
        <v> </v>
      </c>
      <c r="Z22" s="86" t="str">
        <f t="shared" si="5"/>
        <v> </v>
      </c>
      <c r="AA22" s="85" t="str">
        <f t="shared" si="6"/>
        <v> </v>
      </c>
      <c r="AB22" s="86" t="str">
        <f t="shared" si="7"/>
        <v> </v>
      </c>
      <c r="AC22" s="85" t="str">
        <f t="shared" si="8"/>
        <v> </v>
      </c>
      <c r="AD22" s="86" t="str">
        <f t="shared" si="9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4"/>
      <c r="E23" s="32"/>
      <c r="F23" s="32"/>
      <c r="G23" s="84">
        <f t="shared" si="10"/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4"/>
        <v> </v>
      </c>
      <c r="Z23" s="86" t="str">
        <f t="shared" si="5"/>
        <v> </v>
      </c>
      <c r="AA23" s="85" t="str">
        <f t="shared" si="6"/>
        <v> </v>
      </c>
      <c r="AB23" s="86" t="str">
        <f t="shared" si="7"/>
        <v> </v>
      </c>
      <c r="AC23" s="85" t="str">
        <f t="shared" si="8"/>
        <v> </v>
      </c>
      <c r="AD23" s="86" t="str">
        <f t="shared" si="9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4"/>
      <c r="E24" s="32"/>
      <c r="F24" s="32"/>
      <c r="G24" s="84">
        <f t="shared" si="10"/>
        <v>0</v>
      </c>
      <c r="H24" s="32"/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0</v>
      </c>
      <c r="Q24" s="8">
        <f t="shared" si="12"/>
        <v>0</v>
      </c>
      <c r="R24" s="9">
        <f t="shared" si="13"/>
        <v>0</v>
      </c>
      <c r="S24" s="9">
        <f t="shared" si="14"/>
        <v>0</v>
      </c>
      <c r="T24" s="10">
        <f t="shared" si="15"/>
        <v>0</v>
      </c>
      <c r="U24" s="85" t="str">
        <f t="shared" si="0"/>
        <v> </v>
      </c>
      <c r="V24" s="86" t="str">
        <f t="shared" si="1"/>
        <v> </v>
      </c>
      <c r="W24" s="85" t="str">
        <f t="shared" si="2"/>
        <v> </v>
      </c>
      <c r="X24" s="86" t="str">
        <f t="shared" si="3"/>
        <v> </v>
      </c>
      <c r="Y24" s="85" t="str">
        <f t="shared" si="4"/>
        <v> </v>
      </c>
      <c r="Z24" s="86" t="str">
        <f t="shared" si="5"/>
        <v> </v>
      </c>
      <c r="AA24" s="85" t="str">
        <f t="shared" si="6"/>
        <v> </v>
      </c>
      <c r="AB24" s="86" t="str">
        <f t="shared" si="7"/>
        <v> </v>
      </c>
      <c r="AC24" s="85" t="str">
        <f t="shared" si="8"/>
        <v> </v>
      </c>
      <c r="AD24" s="86" t="str">
        <f t="shared" si="9"/>
        <v> 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4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4"/>
        <v> </v>
      </c>
      <c r="Z25" s="86" t="str">
        <f t="shared" si="5"/>
        <v> </v>
      </c>
      <c r="AA25" s="85" t="str">
        <f t="shared" si="6"/>
        <v> </v>
      </c>
      <c r="AB25" s="86" t="str">
        <f t="shared" si="7"/>
        <v> </v>
      </c>
      <c r="AC25" s="85" t="str">
        <f t="shared" si="8"/>
        <v> </v>
      </c>
      <c r="AD25" s="86" t="str">
        <f t="shared" si="9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4"/>
      <c r="E26" s="32"/>
      <c r="F26" s="32"/>
      <c r="G26" s="84"/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aca="true" t="shared" si="16" ref="U26:U53">IF(E26=0," ",IF(ISBLANK(E26)," ",P26-E26))</f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4"/>
        <v> </v>
      </c>
      <c r="Z26" s="86" t="str">
        <f t="shared" si="5"/>
        <v> </v>
      </c>
      <c r="AA26" s="85" t="str">
        <f t="shared" si="6"/>
        <v> </v>
      </c>
      <c r="AB26" s="86" t="str">
        <f t="shared" si="7"/>
        <v> </v>
      </c>
      <c r="AC26" s="85" t="str">
        <f t="shared" si="8"/>
        <v> </v>
      </c>
      <c r="AD26" s="86" t="str">
        <f t="shared" si="9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4"/>
      <c r="E27" s="32"/>
      <c r="F27" s="32"/>
      <c r="G27" s="84"/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16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4"/>
        <v> </v>
      </c>
      <c r="Z27" s="86" t="str">
        <f t="shared" si="5"/>
        <v> </v>
      </c>
      <c r="AA27" s="85" t="str">
        <f t="shared" si="6"/>
        <v> </v>
      </c>
      <c r="AB27" s="86" t="str">
        <f t="shared" si="7"/>
        <v> </v>
      </c>
      <c r="AC27" s="85" t="str">
        <f t="shared" si="8"/>
        <v> </v>
      </c>
      <c r="AD27" s="86" t="str">
        <f t="shared" si="9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4"/>
      <c r="E28" s="32"/>
      <c r="F28" s="32"/>
      <c r="G28" s="84"/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16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4"/>
        <v> </v>
      </c>
      <c r="Z28" s="86" t="str">
        <f t="shared" si="5"/>
        <v> </v>
      </c>
      <c r="AA28" s="85" t="str">
        <f t="shared" si="6"/>
        <v> </v>
      </c>
      <c r="AB28" s="86" t="str">
        <f t="shared" si="7"/>
        <v> </v>
      </c>
      <c r="AC28" s="85" t="str">
        <f t="shared" si="8"/>
        <v> </v>
      </c>
      <c r="AD28" s="86" t="str">
        <f t="shared" si="9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4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16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4"/>
        <v> </v>
      </c>
      <c r="Z29" s="86" t="str">
        <f t="shared" si="5"/>
        <v> </v>
      </c>
      <c r="AA29" s="85" t="str">
        <f t="shared" si="6"/>
        <v> </v>
      </c>
      <c r="AB29" s="86" t="str">
        <f t="shared" si="7"/>
        <v> </v>
      </c>
      <c r="AC29" s="85" t="str">
        <f t="shared" si="8"/>
        <v> </v>
      </c>
      <c r="AD29" s="86" t="str">
        <f t="shared" si="9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4"/>
      <c r="E30" s="32"/>
      <c r="F30" s="32"/>
      <c r="G30" s="84"/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16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4"/>
        <v> </v>
      </c>
      <c r="Z30" s="86" t="str">
        <f t="shared" si="5"/>
        <v> </v>
      </c>
      <c r="AA30" s="85" t="str">
        <f t="shared" si="6"/>
        <v> </v>
      </c>
      <c r="AB30" s="86" t="str">
        <f t="shared" si="7"/>
        <v> </v>
      </c>
      <c r="AC30" s="85" t="str">
        <f t="shared" si="8"/>
        <v> </v>
      </c>
      <c r="AD30" s="86" t="str">
        <f t="shared" si="9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4"/>
      <c r="E31" s="32"/>
      <c r="F31" s="32"/>
      <c r="G31" s="84"/>
      <c r="H31" s="32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16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4"/>
        <v> </v>
      </c>
      <c r="Z31" s="86" t="str">
        <f t="shared" si="5"/>
        <v> </v>
      </c>
      <c r="AA31" s="85" t="str">
        <f t="shared" si="6"/>
        <v> </v>
      </c>
      <c r="AB31" s="86" t="str">
        <f t="shared" si="7"/>
        <v> </v>
      </c>
      <c r="AC31" s="85" t="str">
        <f t="shared" si="8"/>
        <v> </v>
      </c>
      <c r="AD31" s="86" t="str">
        <f t="shared" si="9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4"/>
      <c r="E32" s="34"/>
      <c r="F32" s="34"/>
      <c r="G32" s="84">
        <f t="shared" si="10"/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16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4"/>
        <v> </v>
      </c>
      <c r="Z32" s="86" t="str">
        <f t="shared" si="5"/>
        <v> </v>
      </c>
      <c r="AA32" s="85" t="str">
        <f t="shared" si="6"/>
        <v> </v>
      </c>
      <c r="AB32" s="86" t="str">
        <f t="shared" si="7"/>
        <v> </v>
      </c>
      <c r="AC32" s="85" t="str">
        <f t="shared" si="8"/>
        <v> </v>
      </c>
      <c r="AD32" s="86" t="str">
        <f t="shared" si="9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4"/>
      <c r="E33" s="32"/>
      <c r="F33" s="32"/>
      <c r="G33" s="84">
        <f t="shared" si="10"/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16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4"/>
        <v> </v>
      </c>
      <c r="Z33" s="86" t="str">
        <f t="shared" si="5"/>
        <v> </v>
      </c>
      <c r="AA33" s="85" t="str">
        <f t="shared" si="6"/>
        <v> </v>
      </c>
      <c r="AB33" s="86" t="str">
        <f t="shared" si="7"/>
        <v> </v>
      </c>
      <c r="AC33" s="85" t="str">
        <f t="shared" si="8"/>
        <v> </v>
      </c>
      <c r="AD33" s="86" t="str">
        <f t="shared" si="9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4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16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4"/>
        <v> </v>
      </c>
      <c r="Z34" s="86" t="str">
        <f t="shared" si="5"/>
        <v> </v>
      </c>
      <c r="AA34" s="85" t="str">
        <f t="shared" si="6"/>
        <v> </v>
      </c>
      <c r="AB34" s="86" t="str">
        <f t="shared" si="7"/>
        <v> </v>
      </c>
      <c r="AC34" s="85" t="str">
        <f t="shared" si="8"/>
        <v> </v>
      </c>
      <c r="AD34" s="86" t="str">
        <f t="shared" si="9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4">
        <v>27.95</v>
      </c>
      <c r="E35" s="32">
        <v>25.5</v>
      </c>
      <c r="F35" s="32">
        <v>36</v>
      </c>
      <c r="G35" s="84">
        <f t="shared" si="10"/>
        <v>918</v>
      </c>
      <c r="H35" s="32" t="s">
        <v>142</v>
      </c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32.422</v>
      </c>
      <c r="Q35" s="8">
        <f>D35+(D35*(J35+L35)/100)</f>
        <v>32.701499999999996</v>
      </c>
      <c r="R35" s="9">
        <f>D35+((D35*(J35+M35)/100))</f>
        <v>32.981</v>
      </c>
      <c r="S35" s="9">
        <f>D35+((D35*(J35+N35)/100))</f>
        <v>33.2605</v>
      </c>
      <c r="T35" s="10">
        <f>D35+((D35*(J35+O35)/100))</f>
        <v>33.54</v>
      </c>
      <c r="U35" s="85">
        <f t="shared" si="16"/>
        <v>6.921999999999997</v>
      </c>
      <c r="V35" s="86" t="str">
        <f t="shared" si="1"/>
        <v>Экономия</v>
      </c>
      <c r="W35" s="85">
        <f t="shared" si="2"/>
        <v>7.201499999999996</v>
      </c>
      <c r="X35" s="86" t="str">
        <f t="shared" si="3"/>
        <v>Экономия</v>
      </c>
      <c r="Y35" s="85">
        <f t="shared" si="4"/>
        <v>7.481000000000002</v>
      </c>
      <c r="Z35" s="86" t="str">
        <f t="shared" si="5"/>
        <v>Экономия</v>
      </c>
      <c r="AA35" s="85">
        <f t="shared" si="6"/>
        <v>7.7605</v>
      </c>
      <c r="AB35" s="86" t="str">
        <f>IF(ISBLANK($E35)," ",IF($E35=S35,"-",IF($E35=0," ",IF($E35&gt;S35,"Превышение",IF($E35&lt;S35,"Экономия")))))</f>
        <v>Экономия</v>
      </c>
      <c r="AC35" s="85">
        <f t="shared" si="8"/>
        <v>8.04</v>
      </c>
      <c r="AD35" s="86" t="str">
        <f t="shared" si="9"/>
        <v>Экономия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4"/>
      <c r="E36" s="32"/>
      <c r="F36" s="32"/>
      <c r="G36" s="84">
        <f t="shared" si="10"/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16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4"/>
        <v> </v>
      </c>
      <c r="Z36" s="86" t="str">
        <f t="shared" si="5"/>
        <v> </v>
      </c>
      <c r="AA36" s="85" t="str">
        <f t="shared" si="6"/>
        <v> </v>
      </c>
      <c r="AB36" s="86" t="str">
        <f aca="true" t="shared" si="17" ref="AB36:AB53">IF(ISBLANK($E36)," ",IF($E36=S36,"-",IF($E36=0," ",IF($E36&gt;S36,"Превышение",IF($E36&lt;S36,"Экономия")))))</f>
        <v> </v>
      </c>
      <c r="AC36" s="85" t="str">
        <f t="shared" si="8"/>
        <v> </v>
      </c>
      <c r="AD36" s="86" t="str">
        <f t="shared" si="9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4"/>
      <c r="E37" s="32"/>
      <c r="F37" s="32"/>
      <c r="G37" s="84">
        <f t="shared" si="10"/>
        <v>0</v>
      </c>
      <c r="H37" s="84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16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4"/>
        <v> </v>
      </c>
      <c r="Z37" s="86" t="str">
        <f t="shared" si="5"/>
        <v> </v>
      </c>
      <c r="AA37" s="85" t="str">
        <f t="shared" si="6"/>
        <v> </v>
      </c>
      <c r="AB37" s="86" t="str">
        <f t="shared" si="17"/>
        <v> </v>
      </c>
      <c r="AC37" s="85" t="str">
        <f t="shared" si="8"/>
        <v> </v>
      </c>
      <c r="AD37" s="86" t="str">
        <f t="shared" si="9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4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16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4"/>
        <v> </v>
      </c>
      <c r="Z38" s="86" t="str">
        <f t="shared" si="5"/>
        <v> </v>
      </c>
      <c r="AA38" s="85" t="str">
        <f t="shared" si="6"/>
        <v> </v>
      </c>
      <c r="AB38" s="86" t="str">
        <f t="shared" si="17"/>
        <v> </v>
      </c>
      <c r="AC38" s="85" t="str">
        <f t="shared" si="8"/>
        <v> </v>
      </c>
      <c r="AD38" s="86" t="str">
        <f t="shared" si="9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4"/>
      <c r="E39" s="32"/>
      <c r="F39" s="32"/>
      <c r="G39" s="84">
        <f t="shared" si="10"/>
        <v>0</v>
      </c>
      <c r="H39" s="84"/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8" ref="P39:P44">D39+(D39*(SUM(J39%,K39%)))</f>
        <v>0</v>
      </c>
      <c r="Q39" s="8">
        <f aca="true" t="shared" si="19" ref="Q39:Q44">D39+(D39*(J39+L39)/100)</f>
        <v>0</v>
      </c>
      <c r="R39" s="9">
        <f aca="true" t="shared" si="20" ref="R39:R44">D39+((D39*(J39+M39)/100))</f>
        <v>0</v>
      </c>
      <c r="S39" s="9">
        <f aca="true" t="shared" si="21" ref="S39:S44">D39+((D39*(J39+N39)/100))</f>
        <v>0</v>
      </c>
      <c r="T39" s="10">
        <f aca="true" t="shared" si="22" ref="T39:T44">D39+((D39*(J39+O39)/100))</f>
        <v>0</v>
      </c>
      <c r="U39" s="85" t="str">
        <f t="shared" si="16"/>
        <v> </v>
      </c>
      <c r="V39" s="86" t="str">
        <f t="shared" si="1"/>
        <v> </v>
      </c>
      <c r="W39" s="85" t="str">
        <f t="shared" si="2"/>
        <v> </v>
      </c>
      <c r="X39" s="86" t="str">
        <f t="shared" si="3"/>
        <v> </v>
      </c>
      <c r="Y39" s="85" t="str">
        <f t="shared" si="4"/>
        <v> </v>
      </c>
      <c r="Z39" s="86" t="str">
        <f t="shared" si="5"/>
        <v> </v>
      </c>
      <c r="AA39" s="85" t="str">
        <f t="shared" si="6"/>
        <v> </v>
      </c>
      <c r="AB39" s="86" t="str">
        <f t="shared" si="17"/>
        <v> </v>
      </c>
      <c r="AC39" s="85" t="str">
        <f t="shared" si="8"/>
        <v> </v>
      </c>
      <c r="AD39" s="86" t="str">
        <f t="shared" si="9"/>
        <v> 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4"/>
      <c r="E40" s="32"/>
      <c r="F40" s="32"/>
      <c r="G40" s="84">
        <f t="shared" si="10"/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8"/>
        <v>0</v>
      </c>
      <c r="Q40" s="8">
        <f t="shared" si="19"/>
        <v>0</v>
      </c>
      <c r="R40" s="9">
        <f t="shared" si="20"/>
        <v>0</v>
      </c>
      <c r="S40" s="9">
        <f t="shared" si="21"/>
        <v>0</v>
      </c>
      <c r="T40" s="10">
        <f t="shared" si="22"/>
        <v>0</v>
      </c>
      <c r="U40" s="85" t="str">
        <f t="shared" si="16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4"/>
        <v> </v>
      </c>
      <c r="Z40" s="86" t="str">
        <f t="shared" si="5"/>
        <v> </v>
      </c>
      <c r="AA40" s="85" t="str">
        <f t="shared" si="6"/>
        <v> </v>
      </c>
      <c r="AB40" s="86" t="str">
        <f t="shared" si="17"/>
        <v> </v>
      </c>
      <c r="AC40" s="85" t="str">
        <f t="shared" si="8"/>
        <v> </v>
      </c>
      <c r="AD40" s="86" t="str">
        <f t="shared" si="9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4"/>
      <c r="E41" s="32"/>
      <c r="F41" s="32"/>
      <c r="G41" s="84">
        <f t="shared" si="10"/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8"/>
        <v>0</v>
      </c>
      <c r="Q41" s="8">
        <f t="shared" si="19"/>
        <v>0</v>
      </c>
      <c r="R41" s="9">
        <f t="shared" si="20"/>
        <v>0</v>
      </c>
      <c r="S41" s="9">
        <f t="shared" si="21"/>
        <v>0</v>
      </c>
      <c r="T41" s="10">
        <f t="shared" si="22"/>
        <v>0</v>
      </c>
      <c r="U41" s="85" t="str">
        <f t="shared" si="16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4"/>
        <v> </v>
      </c>
      <c r="Z41" s="86" t="str">
        <f t="shared" si="5"/>
        <v> </v>
      </c>
      <c r="AA41" s="85" t="str">
        <f t="shared" si="6"/>
        <v> </v>
      </c>
      <c r="AB41" s="86" t="str">
        <f t="shared" si="17"/>
        <v> </v>
      </c>
      <c r="AC41" s="85" t="str">
        <f t="shared" si="8"/>
        <v> </v>
      </c>
      <c r="AD41" s="86" t="str">
        <f t="shared" si="9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4"/>
      <c r="E42" s="32"/>
      <c r="F42" s="32"/>
      <c r="G42" s="84">
        <f t="shared" si="10"/>
        <v>0</v>
      </c>
      <c r="H42" s="32"/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8"/>
        <v>0</v>
      </c>
      <c r="Q42" s="8">
        <f t="shared" si="19"/>
        <v>0</v>
      </c>
      <c r="R42" s="9">
        <f t="shared" si="20"/>
        <v>0</v>
      </c>
      <c r="S42" s="9">
        <f t="shared" si="21"/>
        <v>0</v>
      </c>
      <c r="T42" s="10">
        <f t="shared" si="22"/>
        <v>0</v>
      </c>
      <c r="U42" s="85" t="str">
        <f t="shared" si="16"/>
        <v> </v>
      </c>
      <c r="V42" s="86" t="str">
        <f t="shared" si="1"/>
        <v> </v>
      </c>
      <c r="W42" s="85" t="str">
        <f t="shared" si="2"/>
        <v> </v>
      </c>
      <c r="X42" s="86" t="str">
        <f t="shared" si="3"/>
        <v> </v>
      </c>
      <c r="Y42" s="85" t="str">
        <f t="shared" si="4"/>
        <v> </v>
      </c>
      <c r="Z42" s="86" t="str">
        <f t="shared" si="5"/>
        <v> </v>
      </c>
      <c r="AA42" s="85" t="str">
        <f t="shared" si="6"/>
        <v> </v>
      </c>
      <c r="AB42" s="86" t="str">
        <f t="shared" si="17"/>
        <v> </v>
      </c>
      <c r="AC42" s="85" t="str">
        <f t="shared" si="8"/>
        <v> </v>
      </c>
      <c r="AD42" s="86" t="str">
        <f t="shared" si="9"/>
        <v> </v>
      </c>
    </row>
    <row r="43" spans="1:30" ht="40.5" customHeight="1">
      <c r="A43" s="5"/>
      <c r="B43" s="74"/>
      <c r="C43" s="69" t="s">
        <v>125</v>
      </c>
      <c r="D43" s="65"/>
      <c r="E43" s="34"/>
      <c r="F43" s="34"/>
      <c r="G43" s="84">
        <f t="shared" si="10"/>
        <v>0</v>
      </c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8"/>
        <v>0</v>
      </c>
      <c r="Q43" s="50">
        <f t="shared" si="19"/>
        <v>0</v>
      </c>
      <c r="R43" s="51">
        <f t="shared" si="20"/>
        <v>0</v>
      </c>
      <c r="S43" s="51">
        <f t="shared" si="21"/>
        <v>0</v>
      </c>
      <c r="T43" s="52">
        <f t="shared" si="22"/>
        <v>0</v>
      </c>
      <c r="U43" s="87" t="str">
        <f>IF(E43=0," ",IF(ISBLANK(E43)," ",P43-E43))</f>
        <v> </v>
      </c>
      <c r="V43" s="88" t="str">
        <f>IF(ISBLANK(E43)," ",IF(E43=P43,"-",IF(E43=0," ",IF(E43&gt;P43,"Превышение",IF(E43&lt;P43,"Экономия")))))</f>
        <v> </v>
      </c>
      <c r="W43" s="87" t="str">
        <f>IF(E43=0," ",IF(ISBLANK(E43)," ",Q43-E43))</f>
        <v> </v>
      </c>
      <c r="X43" s="88" t="str">
        <f>IF(ISBLANK(E43)," ",IF(E43=Q43,"-",IF(E43=0," ",IF(E43&gt;Q43,"Превышение",IF(E43&lt;Q43,"Экономия")))))</f>
        <v> </v>
      </c>
      <c r="Y43" s="87" t="str">
        <f>IF(E43=0," ",IF(ISBLANK(E43)," ",R43-E43))</f>
        <v> </v>
      </c>
      <c r="Z43" s="88" t="str">
        <f>IF(ISBLANK(E43)," ",IF(E43=R43,"-",IF(E43=0," ",IF(E43&gt;R43,"Превышение",IF(E43&lt;R43,"Экономия")))))</f>
        <v> </v>
      </c>
      <c r="AA43" s="87" t="str">
        <f>IF($E43=0," ",IF(ISBLANK($E43)," ",S43-$E43))</f>
        <v> </v>
      </c>
      <c r="AB43" s="88" t="str">
        <f>IF(ISBLANK($E43)," ",IF($E43=S43,"-",IF($E43=0," ",IF($E43&gt;S43,"Превышение",IF($E43&lt;S43,"Экономия")))))</f>
        <v> </v>
      </c>
      <c r="AC43" s="87" t="str">
        <f>IF($E43=0," ",IF(ISBLANK($E43)," ",T43-$E43))</f>
        <v> </v>
      </c>
      <c r="AD43" s="88" t="str">
        <f>IF(ISBLANK($E43)," ",IF($E43=T43,"-",IF($E43=0," ",IF($E43&gt;T43,"Превышение",IF($E43&lt;T43,"Экономия")))))</f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4"/>
      <c r="E44" s="32"/>
      <c r="F44" s="32"/>
      <c r="G44" s="84">
        <f t="shared" si="10"/>
        <v>0</v>
      </c>
      <c r="H44" s="84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8"/>
        <v>0</v>
      </c>
      <c r="Q44" s="8">
        <f t="shared" si="19"/>
        <v>0</v>
      </c>
      <c r="R44" s="9">
        <f t="shared" si="20"/>
        <v>0</v>
      </c>
      <c r="S44" s="9">
        <f t="shared" si="21"/>
        <v>0</v>
      </c>
      <c r="T44" s="10">
        <f t="shared" si="22"/>
        <v>0</v>
      </c>
      <c r="U44" s="85" t="str">
        <f t="shared" si="16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4"/>
        <v> </v>
      </c>
      <c r="Z44" s="86" t="str">
        <f t="shared" si="5"/>
        <v> </v>
      </c>
      <c r="AA44" s="85" t="str">
        <f t="shared" si="6"/>
        <v> </v>
      </c>
      <c r="AB44" s="86" t="str">
        <f t="shared" si="17"/>
        <v> </v>
      </c>
      <c r="AC44" s="85" t="str">
        <f t="shared" si="8"/>
        <v> </v>
      </c>
      <c r="AD44" s="86" t="str">
        <f t="shared" si="9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55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16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4"/>
        <v> </v>
      </c>
      <c r="Z45" s="86" t="str">
        <f t="shared" si="5"/>
        <v> </v>
      </c>
      <c r="AA45" s="85" t="str">
        <f t="shared" si="6"/>
        <v> </v>
      </c>
      <c r="AB45" s="86" t="str">
        <f t="shared" si="17"/>
        <v> </v>
      </c>
      <c r="AC45" s="85" t="str">
        <f t="shared" si="8"/>
        <v> </v>
      </c>
      <c r="AD45" s="86" t="str">
        <f t="shared" si="9"/>
        <v> </v>
      </c>
    </row>
    <row r="46" spans="1:30" s="53" customFormat="1" ht="47.25" customHeight="1">
      <c r="A46" s="17"/>
      <c r="B46" s="74"/>
      <c r="C46" s="67" t="s">
        <v>126</v>
      </c>
      <c r="D46" s="56"/>
      <c r="E46" s="34"/>
      <c r="F46" s="34"/>
      <c r="G46" s="84">
        <f t="shared" si="10"/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3" ref="P46:P51">D46+(D46*(SUM(J46%,K46%)))</f>
        <v>0</v>
      </c>
      <c r="Q46" s="50">
        <f aca="true" t="shared" si="24" ref="Q46:Q51">D46+(D46*(J46+L46)/100)</f>
        <v>0</v>
      </c>
      <c r="R46" s="51">
        <f aca="true" t="shared" si="25" ref="R46:R51">D46+((D46*(J46+M46)/100))</f>
        <v>0</v>
      </c>
      <c r="S46" s="51">
        <f aca="true" t="shared" si="26" ref="S46:S51">D46+((D46*(J46+N46)/100))</f>
        <v>0</v>
      </c>
      <c r="T46" s="52">
        <f aca="true" t="shared" si="27" ref="T46:T51">D46+((D46*(J46+O46)/100))</f>
        <v>0</v>
      </c>
      <c r="U46" s="87" t="str">
        <f>IF(E46=0," ",IF(ISBLANK(E46)," ",P46-E46))</f>
        <v> </v>
      </c>
      <c r="V46" s="88" t="str">
        <f>IF(ISBLANK(E46)," ",IF(E46=P46,"-",IF(E46=0," ",IF(E46&gt;P46,"Превышение",IF(E46&lt;P46,"Экономия")))))</f>
        <v> </v>
      </c>
      <c r="W46" s="87" t="str">
        <f>IF(E46=0," ",IF(ISBLANK(E46)," ",Q46-E46))</f>
        <v> </v>
      </c>
      <c r="X46" s="88" t="str">
        <f>IF(ISBLANK(E46)," ",IF(E46=Q46,"-",IF(E46=0," ",IF(E46&gt;Q46,"Превышение",IF(E46&lt;Q46,"Экономия")))))</f>
        <v> </v>
      </c>
      <c r="Y46" s="87" t="str">
        <f>IF(E46=0," ",IF(ISBLANK(E46)," ",R46-E46))</f>
        <v> </v>
      </c>
      <c r="Z46" s="88" t="str">
        <f>IF(ISBLANK(E46)," ",IF(E46=R46,"-",IF(E46=0," ",IF(E46&gt;R46,"Превышение",IF(E46&lt;R46,"Экономия")))))</f>
        <v> </v>
      </c>
      <c r="AA46" s="87" t="str">
        <f>IF($E46=0," ",IF(ISBLANK($E46)," ",S46-$E46))</f>
        <v> </v>
      </c>
      <c r="AB46" s="88" t="str">
        <f>IF(ISBLANK($E46)," ",IF($E46=S46,"-",IF($E46=0," ",IF($E46&gt;S46,"Превышение",IF($E46&lt;S46,"Экономия")))))</f>
        <v> </v>
      </c>
      <c r="AC46" s="87" t="str">
        <f>IF($E46=0," ",IF(ISBLANK($E46)," ",T46-$E46))</f>
        <v> </v>
      </c>
      <c r="AD46" s="88" t="str">
        <f>IF(ISBLANK($E46)," ",IF($E46=T46,"-",IF($E46=0," ",IF($E46&gt;T46,"Превышение",IF($E46&lt;T46,"Экономия")))))</f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4">
        <v>14.48</v>
      </c>
      <c r="E47" s="32">
        <v>14.35</v>
      </c>
      <c r="F47" s="32">
        <v>56</v>
      </c>
      <c r="G47" s="84">
        <f t="shared" si="10"/>
        <v>803.6</v>
      </c>
      <c r="H47" s="84" t="s">
        <v>140</v>
      </c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3"/>
        <v>14.9144</v>
      </c>
      <c r="Q47" s="50">
        <f t="shared" si="24"/>
        <v>15.0592</v>
      </c>
      <c r="R47" s="51">
        <f t="shared" si="25"/>
        <v>15.204</v>
      </c>
      <c r="S47" s="51">
        <f t="shared" si="26"/>
        <v>15.3488</v>
      </c>
      <c r="T47" s="52">
        <f t="shared" si="27"/>
        <v>15.4936</v>
      </c>
      <c r="U47" s="85">
        <f t="shared" si="16"/>
        <v>0.5644000000000009</v>
      </c>
      <c r="V47" s="86" t="str">
        <f t="shared" si="1"/>
        <v>Экономия</v>
      </c>
      <c r="W47" s="85">
        <f t="shared" si="2"/>
        <v>0.7092000000000009</v>
      </c>
      <c r="X47" s="86" t="str">
        <f t="shared" si="3"/>
        <v>Экономия</v>
      </c>
      <c r="Y47" s="85">
        <f t="shared" si="4"/>
        <v>0.854000000000001</v>
      </c>
      <c r="Z47" s="86" t="str">
        <f t="shared" si="5"/>
        <v>Экономия</v>
      </c>
      <c r="AA47" s="85">
        <f t="shared" si="6"/>
        <v>0.998800000000001</v>
      </c>
      <c r="AB47" s="86" t="str">
        <f t="shared" si="17"/>
        <v>Экономия</v>
      </c>
      <c r="AC47" s="85">
        <f t="shared" si="8"/>
        <v>1.143600000000001</v>
      </c>
      <c r="AD47" s="86" t="str">
        <f t="shared" si="9"/>
        <v>Экономия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4">
        <v>14.28</v>
      </c>
      <c r="E48" s="32">
        <v>13.9</v>
      </c>
      <c r="F48" s="32">
        <v>42</v>
      </c>
      <c r="G48" s="84">
        <f t="shared" si="10"/>
        <v>583.8000000000001</v>
      </c>
      <c r="H48" s="84" t="s">
        <v>140</v>
      </c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3"/>
        <v>14.7084</v>
      </c>
      <c r="Q48" s="50">
        <f t="shared" si="24"/>
        <v>14.851199999999999</v>
      </c>
      <c r="R48" s="51">
        <f t="shared" si="25"/>
        <v>14.994</v>
      </c>
      <c r="S48" s="51">
        <f t="shared" si="26"/>
        <v>15.1368</v>
      </c>
      <c r="T48" s="52">
        <f t="shared" si="27"/>
        <v>15.279599999999999</v>
      </c>
      <c r="U48" s="85">
        <f t="shared" si="16"/>
        <v>0.8083999999999989</v>
      </c>
      <c r="V48" s="86" t="str">
        <f t="shared" si="1"/>
        <v>Экономия</v>
      </c>
      <c r="W48" s="85">
        <f t="shared" si="2"/>
        <v>0.9511999999999983</v>
      </c>
      <c r="X48" s="86" t="str">
        <f t="shared" si="3"/>
        <v>Экономия</v>
      </c>
      <c r="Y48" s="85">
        <f t="shared" si="4"/>
        <v>1.0939999999999994</v>
      </c>
      <c r="Z48" s="86" t="str">
        <f t="shared" si="5"/>
        <v>Экономия</v>
      </c>
      <c r="AA48" s="85">
        <f t="shared" si="6"/>
        <v>1.2367999999999988</v>
      </c>
      <c r="AB48" s="86" t="str">
        <f t="shared" si="17"/>
        <v>Экономия</v>
      </c>
      <c r="AC48" s="85">
        <f t="shared" si="8"/>
        <v>1.3795999999999982</v>
      </c>
      <c r="AD48" s="86" t="str">
        <f t="shared" si="9"/>
        <v>Экономия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4">
        <v>13.57</v>
      </c>
      <c r="E49" s="32">
        <v>13.3</v>
      </c>
      <c r="F49" s="32">
        <v>42</v>
      </c>
      <c r="G49" s="84">
        <f t="shared" si="10"/>
        <v>558.6</v>
      </c>
      <c r="H49" s="84" t="s">
        <v>140</v>
      </c>
      <c r="I49" s="32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3"/>
        <v>13.9771</v>
      </c>
      <c r="Q49" s="50">
        <f t="shared" si="24"/>
        <v>14.1128</v>
      </c>
      <c r="R49" s="51">
        <f t="shared" si="25"/>
        <v>14.2485</v>
      </c>
      <c r="S49" s="51">
        <f t="shared" si="26"/>
        <v>14.3842</v>
      </c>
      <c r="T49" s="52">
        <f t="shared" si="27"/>
        <v>14.5199</v>
      </c>
      <c r="U49" s="85">
        <f t="shared" si="16"/>
        <v>0.6770999999999994</v>
      </c>
      <c r="V49" s="86" t="str">
        <f t="shared" si="1"/>
        <v>Экономия</v>
      </c>
      <c r="W49" s="85">
        <f t="shared" si="2"/>
        <v>0.8127999999999993</v>
      </c>
      <c r="X49" s="86" t="str">
        <f t="shared" si="3"/>
        <v>Экономия</v>
      </c>
      <c r="Y49" s="85">
        <f t="shared" si="4"/>
        <v>0.9484999999999992</v>
      </c>
      <c r="Z49" s="86" t="str">
        <f t="shared" si="5"/>
        <v>Экономия</v>
      </c>
      <c r="AA49" s="85">
        <f t="shared" si="6"/>
        <v>1.0841999999999992</v>
      </c>
      <c r="AB49" s="86" t="str">
        <f t="shared" si="17"/>
        <v>Экономия</v>
      </c>
      <c r="AC49" s="85">
        <f t="shared" si="8"/>
        <v>1.219899999999999</v>
      </c>
      <c r="AD49" s="86" t="str">
        <f t="shared" si="9"/>
        <v>Экономия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4"/>
      <c r="E50" s="32"/>
      <c r="F50" s="32"/>
      <c r="G50" s="84">
        <f t="shared" si="10"/>
        <v>0</v>
      </c>
      <c r="H50" s="84"/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3"/>
        <v>0</v>
      </c>
      <c r="Q50" s="50">
        <f t="shared" si="24"/>
        <v>0</v>
      </c>
      <c r="R50" s="51">
        <f t="shared" si="25"/>
        <v>0</v>
      </c>
      <c r="S50" s="51">
        <f t="shared" si="26"/>
        <v>0</v>
      </c>
      <c r="T50" s="52">
        <f t="shared" si="27"/>
        <v>0</v>
      </c>
      <c r="U50" s="85" t="str">
        <f>IF(E50=0," ",IF(ISBLANK(E50)," ",P50-E50))</f>
        <v> </v>
      </c>
      <c r="V50" s="86" t="str">
        <f>IF(ISBLANK(E50)," ",IF(E50=P50,"-",IF(E50=0," ",IF(E50&gt;P50,"Превышение",IF(E50&lt;P50,"Экономия")))))</f>
        <v> </v>
      </c>
      <c r="W50" s="85" t="str">
        <f>IF(E50=0," ",IF(ISBLANK(E50)," ",Q50-E50))</f>
        <v> </v>
      </c>
      <c r="X50" s="86" t="str">
        <f>IF(ISBLANK(E50)," ",IF(E50=Q50,"-",IF(E50=0," ",IF(E50&gt;Q50,"Превышение",IF(E50&lt;Q50,"Экономия")))))</f>
        <v> </v>
      </c>
      <c r="Y50" s="85" t="str">
        <f>IF(E50=0," ",IF(ISBLANK(E50)," ",R50-E50))</f>
        <v> </v>
      </c>
      <c r="Z50" s="86" t="str">
        <f>IF(ISBLANK(E50)," ",IF(E50=R50,"-",IF(E50=0," ",IF(E50&gt;R50,"Превышение",IF(E50&lt;R50,"Экономия")))))</f>
        <v> </v>
      </c>
      <c r="AA50" s="85" t="str">
        <f>IF($E50=0," ",IF(ISBLANK($E50)," ",S50-$E50))</f>
        <v> </v>
      </c>
      <c r="AB50" s="86" t="str">
        <f>IF(ISBLANK($E50)," ",IF($E50=S50,"-",IF($E50=0," ",IF($E50&gt;S50,"Превышение",IF($E50&lt;S50,"Экономия")))))</f>
        <v> </v>
      </c>
      <c r="AC50" s="85" t="str">
        <f>IF($E50=0," ",IF(ISBLANK($E50)," ",T50-$E50))</f>
        <v> </v>
      </c>
      <c r="AD50" s="86" t="str">
        <f>IF(ISBLANK($E50)," ",IF($E50=T50,"-",IF($E50=0," ",IF($E50&gt;T50,"Превышение",IF($E50&lt;T50,"Экономия")))))</f>
        <v> 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4"/>
      <c r="E51" s="32"/>
      <c r="F51" s="32"/>
      <c r="G51" s="84">
        <f t="shared" si="10"/>
        <v>0</v>
      </c>
      <c r="H51" s="32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3"/>
        <v>0</v>
      </c>
      <c r="Q51" s="50">
        <f t="shared" si="24"/>
        <v>0</v>
      </c>
      <c r="R51" s="51">
        <f t="shared" si="25"/>
        <v>0</v>
      </c>
      <c r="S51" s="51">
        <f t="shared" si="26"/>
        <v>0</v>
      </c>
      <c r="T51" s="52">
        <f t="shared" si="27"/>
        <v>0</v>
      </c>
      <c r="U51" s="85" t="str">
        <f>IF(E51=0," ",IF(ISBLANK(E51)," ",P51-E51))</f>
        <v> </v>
      </c>
      <c r="V51" s="86" t="str">
        <f>IF(ISBLANK(E51)," ",IF(E51=P51,"-",IF(E51=0," ",IF(E51&gt;P51,"Превышение",IF(E51&lt;P51,"Экономия")))))</f>
        <v> </v>
      </c>
      <c r="W51" s="85" t="str">
        <f>IF(E51=0," ",IF(ISBLANK(E51)," ",Q51-E51))</f>
        <v> </v>
      </c>
      <c r="X51" s="86" t="str">
        <f>IF(ISBLANK(E51)," ",IF(E51=Q51,"-",IF(E51=0," ",IF(E51&gt;Q51,"Превышение",IF(E51&lt;Q51,"Экономия")))))</f>
        <v> </v>
      </c>
      <c r="Y51" s="85" t="str">
        <f>IF(E51=0," ",IF(ISBLANK(E51)," ",R51-E51))</f>
        <v> </v>
      </c>
      <c r="Z51" s="86" t="str">
        <f>IF(ISBLANK(E51)," ",IF(E51=R51,"-",IF(E51=0," ",IF(E51&gt;R51,"Превышение",IF(E51&lt;R51,"Экономия")))))</f>
        <v> </v>
      </c>
      <c r="AA51" s="85" t="str">
        <f>IF($E51=0," ",IF(ISBLANK($E51)," ",S51-$E51))</f>
        <v> </v>
      </c>
      <c r="AB51" s="86" t="str">
        <f>IF(ISBLANK($E51)," ",IF($E51=S51,"-",IF($E51=0," ",IF($E51&gt;S51,"Превышение",IF($E51&lt;S51,"Экономия")))))</f>
        <v> </v>
      </c>
      <c r="AC51" s="85" t="str">
        <f>IF($E51=0," ",IF(ISBLANK($E51)," ",T51-$E51))</f>
        <v> </v>
      </c>
      <c r="AD51" s="86" t="str">
        <f>IF(ISBLANK($E51)," ",IF($E51=T51,"-",IF($E51=0," ",IF($E51&gt;T51,"Превышение",IF($E51&lt;T51,"Экономия")))))</f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16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4"/>
        <v> </v>
      </c>
      <c r="Z52" s="86" t="str">
        <f t="shared" si="5"/>
        <v> </v>
      </c>
      <c r="AA52" s="85" t="str">
        <f t="shared" si="6"/>
        <v> </v>
      </c>
      <c r="AB52" s="86" t="str">
        <f t="shared" si="17"/>
        <v> </v>
      </c>
      <c r="AC52" s="85" t="str">
        <f t="shared" si="8"/>
        <v> </v>
      </c>
      <c r="AD52" s="86" t="str">
        <f t="shared" si="9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 t="shared" si="10"/>
        <v>0</v>
      </c>
      <c r="H53" s="35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16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4"/>
        <v> </v>
      </c>
      <c r="Z53" s="86" t="str">
        <f t="shared" si="5"/>
        <v> </v>
      </c>
      <c r="AA53" s="85" t="str">
        <f t="shared" si="6"/>
        <v> </v>
      </c>
      <c r="AB53" s="86" t="str">
        <f t="shared" si="17"/>
        <v> </v>
      </c>
      <c r="AC53" s="85" t="str">
        <f t="shared" si="8"/>
        <v> </v>
      </c>
      <c r="AD53" s="86" t="str">
        <f t="shared" si="9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23" t="s">
        <v>131</v>
      </c>
      <c r="B55" s="124"/>
      <c r="C55" s="124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  <mergeCell ref="A1:AD1"/>
    <mergeCell ref="P8:T8"/>
    <mergeCell ref="K8:O8"/>
    <mergeCell ref="B4:AD4"/>
    <mergeCell ref="B5:AD5"/>
    <mergeCell ref="B6:AD6"/>
    <mergeCell ref="B2:AD2"/>
    <mergeCell ref="B3:AD3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view="pageBreakPreview" zoomScale="55" zoomScaleNormal="60" zoomScaleSheetLayoutView="55" workbookViewId="0" topLeftCell="B34">
      <selection activeCell="D35" sqref="D35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07" t="s">
        <v>123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43.5" customHeight="1">
      <c r="A2" s="54"/>
      <c r="B2" s="106" t="str">
        <f>'1 неделя'!B2:AD2</f>
        <v>г.Ядрин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9.5" customHeight="1">
      <c r="A3" s="54"/>
      <c r="B3" s="119" t="str">
        <f>'1 неделя'!B3:AD3</f>
        <v>наименование района (города)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2:30" ht="30.75" customHeight="1">
      <c r="B4" s="114" t="s">
        <v>144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2:30" ht="30.75" customHeight="1">
      <c r="B5" s="106" t="str">
        <f>'1 неделя'!B5:AD5</f>
        <v>РГОУ НПО "ПЛ№25 г.Ядрин" Минобразования Чувашии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2:30" ht="18.75" customHeight="1">
      <c r="B6" s="117" t="s">
        <v>124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11" t="s">
        <v>74</v>
      </c>
      <c r="L8" s="112"/>
      <c r="M8" s="112"/>
      <c r="N8" s="112"/>
      <c r="O8" s="113"/>
      <c r="P8" s="108" t="s">
        <v>76</v>
      </c>
      <c r="Q8" s="109"/>
      <c r="R8" s="109"/>
      <c r="S8" s="109"/>
      <c r="T8" s="110"/>
      <c r="U8" s="128" t="s">
        <v>81</v>
      </c>
      <c r="V8" s="129"/>
      <c r="W8" s="129"/>
      <c r="X8" s="129"/>
      <c r="Y8" s="129"/>
      <c r="Z8" s="129"/>
      <c r="AA8" s="129"/>
      <c r="AB8" s="129"/>
      <c r="AC8" s="129"/>
      <c r="AD8" s="130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37">
        <v>10</v>
      </c>
      <c r="L9" s="137"/>
      <c r="M9" s="137"/>
      <c r="N9" s="137"/>
      <c r="O9" s="138"/>
      <c r="P9" s="131">
        <v>11</v>
      </c>
      <c r="Q9" s="132"/>
      <c r="R9" s="132"/>
      <c r="S9" s="132"/>
      <c r="T9" s="133"/>
      <c r="U9" s="134">
        <v>12</v>
      </c>
      <c r="V9" s="135"/>
      <c r="W9" s="135"/>
      <c r="X9" s="135"/>
      <c r="Y9" s="135"/>
      <c r="Z9" s="135"/>
      <c r="AA9" s="135"/>
      <c r="AB9" s="135"/>
      <c r="AC9" s="135"/>
      <c r="AD9" s="136"/>
    </row>
    <row r="10" spans="1:30" ht="62.25" customHeight="1" thickTop="1">
      <c r="A10" s="22"/>
      <c r="B10" s="76"/>
      <c r="C10" s="77"/>
      <c r="D10" s="102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05" t="s">
        <v>63</v>
      </c>
      <c r="V10" s="126"/>
      <c r="W10" s="126" t="s">
        <v>64</v>
      </c>
      <c r="X10" s="126"/>
      <c r="Y10" s="126" t="s">
        <v>65</v>
      </c>
      <c r="Z10" s="126"/>
      <c r="AA10" s="126" t="s">
        <v>66</v>
      </c>
      <c r="AB10" s="126"/>
      <c r="AC10" s="126" t="s">
        <v>67</v>
      </c>
      <c r="AD10" s="127"/>
    </row>
    <row r="11" spans="1:30" ht="40.5" customHeight="1">
      <c r="A11" s="5" t="s">
        <v>1</v>
      </c>
      <c r="B11" s="72">
        <v>1</v>
      </c>
      <c r="C11" s="67" t="s">
        <v>2</v>
      </c>
      <c r="D11" s="65"/>
      <c r="E11" s="32"/>
      <c r="F11" s="32"/>
      <c r="G11" s="32">
        <f>E11*F11</f>
        <v>0</v>
      </c>
      <c r="H11" s="32"/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0</v>
      </c>
      <c r="Q11" s="8">
        <f>D11+D11*SUM(J11,L11)/100</f>
        <v>0</v>
      </c>
      <c r="R11" s="9">
        <f>D11+((D11*(J11+M11)/100))</f>
        <v>0</v>
      </c>
      <c r="S11" s="9">
        <f>D11+((D11*(J11+N11)/100))</f>
        <v>0</v>
      </c>
      <c r="T11" s="10">
        <f>D11+((D11*(J11+O11)/100))</f>
        <v>0</v>
      </c>
      <c r="U11" s="85" t="str">
        <f aca="true" t="shared" si="0" ref="U11:U53">IF(E11=0," ",IF(ISBLANK(E11)," ",P11-E11))</f>
        <v> </v>
      </c>
      <c r="V11" s="86" t="str">
        <f aca="true" t="shared" si="1" ref="V11:V53">IF(ISBLANK(E11)," ",IF(E11=P11,"-",IF(E11=0," ",IF(E11&gt;P11,"Превышение",IF(E11&lt;P11,"Экономия")))))</f>
        <v> </v>
      </c>
      <c r="W11" s="85" t="str">
        <f aca="true" t="shared" si="2" ref="W11:W53">IF(E11=0," ",IF(ISBLANK(E11)," ",Q11-E11))</f>
        <v> </v>
      </c>
      <c r="X11" s="86" t="str">
        <f aca="true" t="shared" si="3" ref="X11:X53">IF(ISBLANK(E11)," ",IF(E11=Q11,"-",IF(E11=0," ",IF(E11&gt;Q11,"Превышение",IF(E11&lt;Q11,"Экономия")))))</f>
        <v> </v>
      </c>
      <c r="Y11" s="85" t="str">
        <f>IF($E11=0," ",IF(ISBLANK($E11)," ",R11-$E11))</f>
        <v> </v>
      </c>
      <c r="Z11" s="86" t="str">
        <f>IF(ISBLANK($E11)," ",IF($E11=R11,"-",IF($E11=0," ",IF($E11&gt;R11,"Превышение",IF($E11&lt;R11,"Экономия")))))</f>
        <v> </v>
      </c>
      <c r="AA11" s="85" t="str">
        <f aca="true" t="shared" si="4" ref="AA11:AA53">IF($E11=0," ",IF(ISBLANK($E11)," ",S11-$E11))</f>
        <v> </v>
      </c>
      <c r="AB11" s="86" t="str">
        <f aca="true" t="shared" si="5" ref="AB11:AB53">IF(ISBLANK($E11)," ",IF($E11=S11,"-",IF($E11=0," ",IF($E11&gt;S11,"Превышение",IF($E11&lt;S11,"Экономия")))))</f>
        <v> </v>
      </c>
      <c r="AC11" s="85" t="str">
        <f aca="true" t="shared" si="6" ref="AC11:AC53">IF($E11=0," ",IF(ISBLANK($E11)," ",T11-$E11))</f>
        <v> </v>
      </c>
      <c r="AD11" s="86" t="str">
        <f aca="true" t="shared" si="7" ref="AD11:AD53">IF(ISBLANK($E11)," ",IF($E11=T11,"-",IF($E11=0," ",IF($E11&gt;T11,"Превышение",IF($E11&lt;T11,"Экономия")))))</f>
        <v> 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5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t="shared" si="1"/>
        <v> </v>
      </c>
      <c r="W12" s="85" t="str">
        <f t="shared" si="2"/>
        <v> </v>
      </c>
      <c r="X12" s="86" t="str">
        <f t="shared" si="3"/>
        <v> </v>
      </c>
      <c r="Y12" s="85" t="str">
        <f aca="true" t="shared" si="8" ref="Y12:Y53">IF(E12=0," ",IF(ISBLANK(E12)," ",R12-E12))</f>
        <v> </v>
      </c>
      <c r="Z12" s="86" t="str">
        <f aca="true" t="shared" si="9" ref="Z12:Z53">IF(ISBLANK(E12)," ",IF(E12=R12,"-",IF(E12=0," ",IF(E12&gt;R12,"Превышение",IF(E12&lt;R12,"Экономия")))))</f>
        <v> </v>
      </c>
      <c r="AA12" s="85" t="str">
        <f t="shared" si="4"/>
        <v> </v>
      </c>
      <c r="AB12" s="86" t="str">
        <f t="shared" si="5"/>
        <v> </v>
      </c>
      <c r="AC12" s="85" t="str">
        <f t="shared" si="6"/>
        <v> </v>
      </c>
      <c r="AD12" s="86" t="str">
        <f t="shared" si="7"/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5"/>
      <c r="E13" s="32"/>
      <c r="F13" s="32"/>
      <c r="G13" s="84">
        <f>E13*F13</f>
        <v>0</v>
      </c>
      <c r="H13" s="32"/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0</v>
      </c>
      <c r="Q13" s="8">
        <f>D13+(D13*(J13+L13)/100)</f>
        <v>0</v>
      </c>
      <c r="R13" s="9">
        <f>D13+((D13*(J13+M13)/100))</f>
        <v>0</v>
      </c>
      <c r="S13" s="9">
        <f>D13+((D13*(J13+N13)/100))</f>
        <v>0</v>
      </c>
      <c r="T13" s="10">
        <f>D13+((D13*(J13+O13)/100))</f>
        <v>0</v>
      </c>
      <c r="U13" s="85" t="str">
        <f t="shared" si="0"/>
        <v> </v>
      </c>
      <c r="V13" s="86" t="str">
        <f t="shared" si="1"/>
        <v> </v>
      </c>
      <c r="W13" s="85" t="str">
        <f t="shared" si="2"/>
        <v> </v>
      </c>
      <c r="X13" s="86" t="str">
        <f t="shared" si="3"/>
        <v> </v>
      </c>
      <c r="Y13" s="85" t="str">
        <f t="shared" si="8"/>
        <v> </v>
      </c>
      <c r="Z13" s="86" t="str">
        <f t="shared" si="9"/>
        <v> </v>
      </c>
      <c r="AA13" s="85" t="str">
        <f t="shared" si="4"/>
        <v> </v>
      </c>
      <c r="AB13" s="86" t="str">
        <f t="shared" si="5"/>
        <v> </v>
      </c>
      <c r="AC13" s="85" t="str">
        <f t="shared" si="6"/>
        <v> </v>
      </c>
      <c r="AD13" s="86" t="str">
        <f t="shared" si="7"/>
        <v> 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5"/>
      <c r="E14" s="32"/>
      <c r="F14" s="32"/>
      <c r="G14" s="84">
        <f>E14*F14</f>
        <v>0</v>
      </c>
      <c r="H14" s="32"/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0</v>
      </c>
      <c r="Q14" s="8">
        <f>D14+(D14*(J14+L14)/100)</f>
        <v>0</v>
      </c>
      <c r="R14" s="9">
        <f>D14+((D14*(J14+M14)/100))</f>
        <v>0</v>
      </c>
      <c r="S14" s="9">
        <f>D14+((D14*(J14+N14)/100))</f>
        <v>0</v>
      </c>
      <c r="T14" s="10">
        <f>D14+((D14*(J14+O14)/100))</f>
        <v>0</v>
      </c>
      <c r="U14" s="85" t="str">
        <f t="shared" si="0"/>
        <v> </v>
      </c>
      <c r="V14" s="86" t="str">
        <f t="shared" si="1"/>
        <v> </v>
      </c>
      <c r="W14" s="85" t="str">
        <f t="shared" si="2"/>
        <v> </v>
      </c>
      <c r="X14" s="86" t="str">
        <f t="shared" si="3"/>
        <v> </v>
      </c>
      <c r="Y14" s="85" t="str">
        <f t="shared" si="8"/>
        <v> </v>
      </c>
      <c r="Z14" s="86" t="str">
        <f t="shared" si="9"/>
        <v> </v>
      </c>
      <c r="AA14" s="85" t="str">
        <f t="shared" si="4"/>
        <v> </v>
      </c>
      <c r="AB14" s="86" t="str">
        <f t="shared" si="5"/>
        <v> </v>
      </c>
      <c r="AC14" s="85" t="str">
        <f t="shared" si="6"/>
        <v> </v>
      </c>
      <c r="AD14" s="86" t="str">
        <f t="shared" si="7"/>
        <v> 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5"/>
      <c r="E15" s="32"/>
      <c r="F15" s="32"/>
      <c r="G15" s="84">
        <f>E15*F15</f>
        <v>0</v>
      </c>
      <c r="H15" s="32"/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0</v>
      </c>
      <c r="Q15" s="8">
        <f>D15+(D15*(J15+L15)/100)</f>
        <v>0</v>
      </c>
      <c r="R15" s="9">
        <f>D15+((D15*(J15+M15)/100))</f>
        <v>0</v>
      </c>
      <c r="S15" s="9">
        <f>D15+((D15*(J15+N15)/100))</f>
        <v>0</v>
      </c>
      <c r="T15" s="10">
        <f>D15+((D15*(J15+O15)/100))</f>
        <v>0</v>
      </c>
      <c r="U15" s="85" t="str">
        <f t="shared" si="0"/>
        <v> </v>
      </c>
      <c r="V15" s="86" t="str">
        <f t="shared" si="1"/>
        <v> </v>
      </c>
      <c r="W15" s="85" t="str">
        <f t="shared" si="2"/>
        <v> </v>
      </c>
      <c r="X15" s="86" t="str">
        <f t="shared" si="3"/>
        <v> </v>
      </c>
      <c r="Y15" s="85" t="str">
        <f t="shared" si="8"/>
        <v> </v>
      </c>
      <c r="Z15" s="86" t="str">
        <f t="shared" si="9"/>
        <v> </v>
      </c>
      <c r="AA15" s="85" t="str">
        <f t="shared" si="4"/>
        <v> </v>
      </c>
      <c r="AB15" s="86" t="str">
        <f t="shared" si="5"/>
        <v> </v>
      </c>
      <c r="AC15" s="85" t="str">
        <f t="shared" si="6"/>
        <v> </v>
      </c>
      <c r="AD15" s="86" t="str">
        <f t="shared" si="7"/>
        <v> 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5"/>
      <c r="E16" s="32"/>
      <c r="F16" s="32"/>
      <c r="G16" s="84">
        <f>E16*F16</f>
        <v>0</v>
      </c>
      <c r="H16" s="32"/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0</v>
      </c>
      <c r="Q16" s="8">
        <f>D16+(D16*(J16+L16)/100)</f>
        <v>0</v>
      </c>
      <c r="R16" s="9">
        <f>D16+((D16*(J16+M16)/100))</f>
        <v>0</v>
      </c>
      <c r="S16" s="9">
        <f>D16+((D16*(J16+N16)/100))</f>
        <v>0</v>
      </c>
      <c r="T16" s="10">
        <f>D16+((D16*(J16+O16)/100))</f>
        <v>0</v>
      </c>
      <c r="U16" s="85" t="str">
        <f t="shared" si="0"/>
        <v> </v>
      </c>
      <c r="V16" s="86" t="str">
        <f t="shared" si="1"/>
        <v> </v>
      </c>
      <c r="W16" s="85" t="str">
        <f t="shared" si="2"/>
        <v> </v>
      </c>
      <c r="X16" s="86" t="str">
        <f t="shared" si="3"/>
        <v> </v>
      </c>
      <c r="Y16" s="85" t="str">
        <f t="shared" si="8"/>
        <v> </v>
      </c>
      <c r="Z16" s="86" t="str">
        <f t="shared" si="9"/>
        <v> </v>
      </c>
      <c r="AA16" s="85" t="str">
        <f t="shared" si="4"/>
        <v> </v>
      </c>
      <c r="AB16" s="86" t="str">
        <f t="shared" si="5"/>
        <v> </v>
      </c>
      <c r="AC16" s="85" t="str">
        <f t="shared" si="6"/>
        <v> </v>
      </c>
      <c r="AD16" s="86" t="str">
        <f t="shared" si="7"/>
        <v> 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5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8"/>
        <v> </v>
      </c>
      <c r="Z17" s="86" t="str">
        <f t="shared" si="9"/>
        <v> </v>
      </c>
      <c r="AA17" s="85" t="str">
        <f t="shared" si="4"/>
        <v> </v>
      </c>
      <c r="AB17" s="86" t="str">
        <f t="shared" si="5"/>
        <v> </v>
      </c>
      <c r="AC17" s="85" t="str">
        <f t="shared" si="6"/>
        <v> </v>
      </c>
      <c r="AD17" s="86" t="str">
        <f t="shared" si="7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5"/>
      <c r="E18" s="32"/>
      <c r="F18" s="32"/>
      <c r="G18" s="84">
        <f>E18*F18</f>
        <v>0</v>
      </c>
      <c r="H18" s="84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8"/>
        <v> </v>
      </c>
      <c r="Z18" s="86" t="str">
        <f t="shared" si="9"/>
        <v> </v>
      </c>
      <c r="AA18" s="85" t="str">
        <f t="shared" si="4"/>
        <v> </v>
      </c>
      <c r="AB18" s="86" t="str">
        <f t="shared" si="5"/>
        <v> </v>
      </c>
      <c r="AC18" s="85" t="str">
        <f t="shared" si="6"/>
        <v> </v>
      </c>
      <c r="AD18" s="86" t="str">
        <f t="shared" si="7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5"/>
      <c r="E19" s="32"/>
      <c r="F19" s="32"/>
      <c r="G19" s="84">
        <f>E19*F19</f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8"/>
        <v> </v>
      </c>
      <c r="Z19" s="86" t="str">
        <f t="shared" si="9"/>
        <v> </v>
      </c>
      <c r="AA19" s="85" t="str">
        <f t="shared" si="4"/>
        <v> </v>
      </c>
      <c r="AB19" s="86" t="str">
        <f t="shared" si="5"/>
        <v> </v>
      </c>
      <c r="AC19" s="85" t="str">
        <f t="shared" si="6"/>
        <v> </v>
      </c>
      <c r="AD19" s="86" t="str">
        <f t="shared" si="7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5"/>
      <c r="E20" s="33"/>
      <c r="F20" s="33"/>
      <c r="G20" s="84"/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8"/>
        <v> </v>
      </c>
      <c r="Z20" s="86" t="str">
        <f t="shared" si="9"/>
        <v> </v>
      </c>
      <c r="AA20" s="85" t="str">
        <f t="shared" si="4"/>
        <v> </v>
      </c>
      <c r="AB20" s="86" t="str">
        <f t="shared" si="5"/>
        <v> </v>
      </c>
      <c r="AC20" s="85" t="str">
        <f t="shared" si="6"/>
        <v> </v>
      </c>
      <c r="AD20" s="86" t="str">
        <f t="shared" si="7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5"/>
      <c r="E21" s="32"/>
      <c r="F21" s="32"/>
      <c r="G21" s="84">
        <f>E21*F21</f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8"/>
        <v> </v>
      </c>
      <c r="Z21" s="86" t="str">
        <f t="shared" si="9"/>
        <v> </v>
      </c>
      <c r="AA21" s="85" t="str">
        <f t="shared" si="4"/>
        <v> </v>
      </c>
      <c r="AB21" s="86" t="str">
        <f t="shared" si="5"/>
        <v> </v>
      </c>
      <c r="AC21" s="85" t="str">
        <f t="shared" si="6"/>
        <v> </v>
      </c>
      <c r="AD21" s="86" t="str">
        <f t="shared" si="7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5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8"/>
        <v> </v>
      </c>
      <c r="Z22" s="86" t="str">
        <f t="shared" si="9"/>
        <v> </v>
      </c>
      <c r="AA22" s="85" t="str">
        <f t="shared" si="4"/>
        <v> </v>
      </c>
      <c r="AB22" s="86" t="str">
        <f t="shared" si="5"/>
        <v> </v>
      </c>
      <c r="AC22" s="85" t="str">
        <f t="shared" si="6"/>
        <v> </v>
      </c>
      <c r="AD22" s="86" t="str">
        <f t="shared" si="7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5"/>
      <c r="E23" s="32"/>
      <c r="F23" s="32"/>
      <c r="G23" s="84">
        <f aca="true" t="shared" si="10" ref="G23:G28">E23*F23</f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8"/>
        <v> </v>
      </c>
      <c r="Z23" s="86" t="str">
        <f t="shared" si="9"/>
        <v> </v>
      </c>
      <c r="AA23" s="85" t="str">
        <f t="shared" si="4"/>
        <v> </v>
      </c>
      <c r="AB23" s="86" t="str">
        <f t="shared" si="5"/>
        <v> </v>
      </c>
      <c r="AC23" s="85" t="str">
        <f t="shared" si="6"/>
        <v> </v>
      </c>
      <c r="AD23" s="86" t="str">
        <f t="shared" si="7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5"/>
      <c r="E24" s="32"/>
      <c r="F24" s="32"/>
      <c r="G24" s="84">
        <f t="shared" si="10"/>
        <v>0</v>
      </c>
      <c r="H24" s="32"/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0</v>
      </c>
      <c r="Q24" s="8">
        <f t="shared" si="12"/>
        <v>0</v>
      </c>
      <c r="R24" s="9">
        <f t="shared" si="13"/>
        <v>0</v>
      </c>
      <c r="S24" s="9">
        <f t="shared" si="14"/>
        <v>0</v>
      </c>
      <c r="T24" s="10">
        <f t="shared" si="15"/>
        <v>0</v>
      </c>
      <c r="U24" s="85" t="str">
        <f t="shared" si="0"/>
        <v> </v>
      </c>
      <c r="V24" s="86" t="str">
        <f t="shared" si="1"/>
        <v> </v>
      </c>
      <c r="W24" s="85" t="str">
        <f t="shared" si="2"/>
        <v> </v>
      </c>
      <c r="X24" s="86" t="str">
        <f t="shared" si="3"/>
        <v> </v>
      </c>
      <c r="Y24" s="85" t="str">
        <f t="shared" si="8"/>
        <v> </v>
      </c>
      <c r="Z24" s="86" t="str">
        <f t="shared" si="9"/>
        <v> </v>
      </c>
      <c r="AA24" s="85" t="str">
        <f t="shared" si="4"/>
        <v> </v>
      </c>
      <c r="AB24" s="86" t="str">
        <f t="shared" si="5"/>
        <v> </v>
      </c>
      <c r="AC24" s="85" t="str">
        <f t="shared" si="6"/>
        <v> </v>
      </c>
      <c r="AD24" s="86" t="str">
        <f t="shared" si="7"/>
        <v> 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5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8"/>
        <v> </v>
      </c>
      <c r="Z25" s="86" t="str">
        <f t="shared" si="9"/>
        <v> </v>
      </c>
      <c r="AA25" s="85" t="str">
        <f t="shared" si="4"/>
        <v> </v>
      </c>
      <c r="AB25" s="86" t="str">
        <f t="shared" si="5"/>
        <v> </v>
      </c>
      <c r="AC25" s="85" t="str">
        <f t="shared" si="6"/>
        <v> </v>
      </c>
      <c r="AD25" s="86" t="str">
        <f t="shared" si="7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5"/>
      <c r="E26" s="32"/>
      <c r="F26" s="32"/>
      <c r="G26" s="84">
        <f t="shared" si="10"/>
        <v>0</v>
      </c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t="shared" si="0"/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8"/>
        <v> </v>
      </c>
      <c r="Z26" s="86" t="str">
        <f t="shared" si="9"/>
        <v> </v>
      </c>
      <c r="AA26" s="85" t="str">
        <f t="shared" si="4"/>
        <v> </v>
      </c>
      <c r="AB26" s="86" t="str">
        <f t="shared" si="5"/>
        <v> </v>
      </c>
      <c r="AC26" s="85" t="str">
        <f t="shared" si="6"/>
        <v> </v>
      </c>
      <c r="AD26" s="86" t="str">
        <f t="shared" si="7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5"/>
      <c r="E27" s="32"/>
      <c r="F27" s="32"/>
      <c r="G27" s="84">
        <f t="shared" si="10"/>
        <v>0</v>
      </c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0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8"/>
        <v> </v>
      </c>
      <c r="Z27" s="86" t="str">
        <f t="shared" si="9"/>
        <v> </v>
      </c>
      <c r="AA27" s="85" t="str">
        <f t="shared" si="4"/>
        <v> </v>
      </c>
      <c r="AB27" s="86" t="str">
        <f t="shared" si="5"/>
        <v> </v>
      </c>
      <c r="AC27" s="85" t="str">
        <f t="shared" si="6"/>
        <v> </v>
      </c>
      <c r="AD27" s="86" t="str">
        <f t="shared" si="7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5"/>
      <c r="E28" s="32"/>
      <c r="F28" s="32"/>
      <c r="G28" s="84">
        <f t="shared" si="10"/>
        <v>0</v>
      </c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0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8"/>
        <v> </v>
      </c>
      <c r="Z28" s="86" t="str">
        <f t="shared" si="9"/>
        <v> </v>
      </c>
      <c r="AA28" s="85" t="str">
        <f t="shared" si="4"/>
        <v> </v>
      </c>
      <c r="AB28" s="86" t="str">
        <f t="shared" si="5"/>
        <v> </v>
      </c>
      <c r="AC28" s="85" t="str">
        <f t="shared" si="6"/>
        <v> </v>
      </c>
      <c r="AD28" s="86" t="str">
        <f t="shared" si="7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5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0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8"/>
        <v> </v>
      </c>
      <c r="Z29" s="86" t="str">
        <f t="shared" si="9"/>
        <v> </v>
      </c>
      <c r="AA29" s="85" t="str">
        <f t="shared" si="4"/>
        <v> </v>
      </c>
      <c r="AB29" s="86" t="str">
        <f t="shared" si="5"/>
        <v> </v>
      </c>
      <c r="AC29" s="85" t="str">
        <f t="shared" si="6"/>
        <v> </v>
      </c>
      <c r="AD29" s="86" t="str">
        <f t="shared" si="7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5"/>
      <c r="E30" s="32"/>
      <c r="F30" s="32"/>
      <c r="G30" s="84">
        <f>E30*F30</f>
        <v>0</v>
      </c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0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8"/>
        <v> </v>
      </c>
      <c r="Z30" s="86" t="str">
        <f t="shared" si="9"/>
        <v> </v>
      </c>
      <c r="AA30" s="85" t="str">
        <f t="shared" si="4"/>
        <v> </v>
      </c>
      <c r="AB30" s="86" t="str">
        <f t="shared" si="5"/>
        <v> </v>
      </c>
      <c r="AC30" s="85" t="str">
        <f t="shared" si="6"/>
        <v> </v>
      </c>
      <c r="AD30" s="86" t="str">
        <f t="shared" si="7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5"/>
      <c r="E31" s="32"/>
      <c r="F31" s="32"/>
      <c r="G31" s="84">
        <f>E31*F31</f>
        <v>0</v>
      </c>
      <c r="H31" s="32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0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8"/>
        <v> </v>
      </c>
      <c r="Z31" s="86" t="str">
        <f t="shared" si="9"/>
        <v> </v>
      </c>
      <c r="AA31" s="85" t="str">
        <f t="shared" si="4"/>
        <v> </v>
      </c>
      <c r="AB31" s="86" t="str">
        <f t="shared" si="5"/>
        <v> </v>
      </c>
      <c r="AC31" s="85" t="str">
        <f t="shared" si="6"/>
        <v> </v>
      </c>
      <c r="AD31" s="86" t="str">
        <f t="shared" si="7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5"/>
      <c r="E32" s="34"/>
      <c r="F32" s="34"/>
      <c r="G32" s="84">
        <f>E32*F32</f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0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8"/>
        <v> </v>
      </c>
      <c r="Z32" s="86" t="str">
        <f t="shared" si="9"/>
        <v> </v>
      </c>
      <c r="AA32" s="85" t="str">
        <f t="shared" si="4"/>
        <v> </v>
      </c>
      <c r="AB32" s="86" t="str">
        <f t="shared" si="5"/>
        <v> </v>
      </c>
      <c r="AC32" s="85" t="str">
        <f t="shared" si="6"/>
        <v> </v>
      </c>
      <c r="AD32" s="86" t="str">
        <f t="shared" si="7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5"/>
      <c r="E33" s="32"/>
      <c r="F33" s="32"/>
      <c r="G33" s="84">
        <f>E33*F33</f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0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8"/>
        <v> </v>
      </c>
      <c r="Z33" s="86" t="str">
        <f t="shared" si="9"/>
        <v> </v>
      </c>
      <c r="AA33" s="85" t="str">
        <f t="shared" si="4"/>
        <v> </v>
      </c>
      <c r="AB33" s="86" t="str">
        <f t="shared" si="5"/>
        <v> </v>
      </c>
      <c r="AC33" s="85" t="str">
        <f t="shared" si="6"/>
        <v> </v>
      </c>
      <c r="AD33" s="86" t="str">
        <f t="shared" si="7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5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0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8"/>
        <v> </v>
      </c>
      <c r="Z34" s="86" t="str">
        <f t="shared" si="9"/>
        <v> </v>
      </c>
      <c r="AA34" s="85" t="str">
        <f t="shared" si="4"/>
        <v> </v>
      </c>
      <c r="AB34" s="86" t="str">
        <f t="shared" si="5"/>
        <v> </v>
      </c>
      <c r="AC34" s="85" t="str">
        <f t="shared" si="6"/>
        <v> </v>
      </c>
      <c r="AD34" s="86" t="str">
        <f t="shared" si="7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5">
        <v>27.95</v>
      </c>
      <c r="E35" s="32">
        <v>25.5</v>
      </c>
      <c r="F35" s="32">
        <v>51</v>
      </c>
      <c r="G35" s="84">
        <f>E35*F35</f>
        <v>1300.5</v>
      </c>
      <c r="H35" s="32" t="s">
        <v>142</v>
      </c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32.422</v>
      </c>
      <c r="Q35" s="8">
        <f>D35+(D35*(J35+L35)/100)</f>
        <v>32.701499999999996</v>
      </c>
      <c r="R35" s="9">
        <f>D35+((D35*(J35+M35)/100))</f>
        <v>32.981</v>
      </c>
      <c r="S35" s="9">
        <f>D35+((D35*(J35+N35)/100))</f>
        <v>33.2605</v>
      </c>
      <c r="T35" s="10">
        <f>D35+((D35*(J35+O35)/100))</f>
        <v>33.54</v>
      </c>
      <c r="U35" s="85">
        <f t="shared" si="0"/>
        <v>6.921999999999997</v>
      </c>
      <c r="V35" s="86" t="str">
        <f t="shared" si="1"/>
        <v>Экономия</v>
      </c>
      <c r="W35" s="85">
        <f t="shared" si="2"/>
        <v>7.201499999999996</v>
      </c>
      <c r="X35" s="86" t="str">
        <f t="shared" si="3"/>
        <v>Экономия</v>
      </c>
      <c r="Y35" s="85">
        <f t="shared" si="8"/>
        <v>7.481000000000002</v>
      </c>
      <c r="Z35" s="86" t="str">
        <f t="shared" si="9"/>
        <v>Экономия</v>
      </c>
      <c r="AA35" s="85">
        <f t="shared" si="4"/>
        <v>7.7605</v>
      </c>
      <c r="AB35" s="86" t="str">
        <f t="shared" si="5"/>
        <v>Экономия</v>
      </c>
      <c r="AC35" s="85">
        <f t="shared" si="6"/>
        <v>8.04</v>
      </c>
      <c r="AD35" s="86" t="str">
        <f t="shared" si="7"/>
        <v>Экономия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5"/>
      <c r="E36" s="32"/>
      <c r="F36" s="32"/>
      <c r="G36" s="84">
        <f>E36*F36</f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0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8"/>
        <v> </v>
      </c>
      <c r="Z36" s="86" t="str">
        <f t="shared" si="9"/>
        <v> </v>
      </c>
      <c r="AA36" s="85" t="str">
        <f t="shared" si="4"/>
        <v> </v>
      </c>
      <c r="AB36" s="86" t="str">
        <f t="shared" si="5"/>
        <v> </v>
      </c>
      <c r="AC36" s="85" t="str">
        <f t="shared" si="6"/>
        <v> </v>
      </c>
      <c r="AD36" s="86" t="str">
        <f t="shared" si="7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5"/>
      <c r="E37" s="32"/>
      <c r="F37" s="32"/>
      <c r="G37" s="84">
        <f>E37*F37</f>
        <v>0</v>
      </c>
      <c r="H37" s="84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0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8"/>
        <v> </v>
      </c>
      <c r="Z37" s="86" t="str">
        <f t="shared" si="9"/>
        <v> </v>
      </c>
      <c r="AA37" s="85" t="str">
        <f t="shared" si="4"/>
        <v> </v>
      </c>
      <c r="AB37" s="86" t="str">
        <f t="shared" si="5"/>
        <v> </v>
      </c>
      <c r="AC37" s="85" t="str">
        <f t="shared" si="6"/>
        <v> </v>
      </c>
      <c r="AD37" s="86" t="str">
        <f t="shared" si="7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5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0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8"/>
        <v> </v>
      </c>
      <c r="Z38" s="86" t="str">
        <f t="shared" si="9"/>
        <v> </v>
      </c>
      <c r="AA38" s="85" t="str">
        <f t="shared" si="4"/>
        <v> </v>
      </c>
      <c r="AB38" s="86" t="str">
        <f t="shared" si="5"/>
        <v> </v>
      </c>
      <c r="AC38" s="85" t="str">
        <f t="shared" si="6"/>
        <v> </v>
      </c>
      <c r="AD38" s="86" t="str">
        <f t="shared" si="7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5"/>
      <c r="E39" s="32"/>
      <c r="F39" s="32"/>
      <c r="G39" s="84">
        <f aca="true" t="shared" si="16" ref="G39:G44">E39*F39</f>
        <v>0</v>
      </c>
      <c r="H39" s="32"/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7" ref="P39:P44">D39+(D39*(SUM(J39%,K39%)))</f>
        <v>0</v>
      </c>
      <c r="Q39" s="8">
        <f aca="true" t="shared" si="18" ref="Q39:Q44">D39+(D39*(J39+L39)/100)</f>
        <v>0</v>
      </c>
      <c r="R39" s="9">
        <f aca="true" t="shared" si="19" ref="R39:R44">D39+((D39*(J39+M39)/100))</f>
        <v>0</v>
      </c>
      <c r="S39" s="9">
        <f aca="true" t="shared" si="20" ref="S39:S44">D39+((D39*(J39+N39)/100))</f>
        <v>0</v>
      </c>
      <c r="T39" s="10">
        <f aca="true" t="shared" si="21" ref="T39:T44">D39+((D39*(J39+O39)/100))</f>
        <v>0</v>
      </c>
      <c r="U39" s="85" t="str">
        <f t="shared" si="0"/>
        <v> </v>
      </c>
      <c r="V39" s="86" t="str">
        <f t="shared" si="1"/>
        <v> </v>
      </c>
      <c r="W39" s="85" t="str">
        <f t="shared" si="2"/>
        <v> </v>
      </c>
      <c r="X39" s="86" t="str">
        <f t="shared" si="3"/>
        <v> </v>
      </c>
      <c r="Y39" s="85" t="str">
        <f t="shared" si="8"/>
        <v> </v>
      </c>
      <c r="Z39" s="86" t="str">
        <f t="shared" si="9"/>
        <v> </v>
      </c>
      <c r="AA39" s="85" t="str">
        <f t="shared" si="4"/>
        <v> </v>
      </c>
      <c r="AB39" s="86" t="str">
        <f t="shared" si="5"/>
        <v> </v>
      </c>
      <c r="AC39" s="85" t="str">
        <f t="shared" si="6"/>
        <v> </v>
      </c>
      <c r="AD39" s="86" t="str">
        <f t="shared" si="7"/>
        <v> 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5"/>
      <c r="E40" s="32"/>
      <c r="F40" s="32"/>
      <c r="G40" s="84">
        <f t="shared" si="16"/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7"/>
        <v>0</v>
      </c>
      <c r="Q40" s="8">
        <f t="shared" si="18"/>
        <v>0</v>
      </c>
      <c r="R40" s="9">
        <f t="shared" si="19"/>
        <v>0</v>
      </c>
      <c r="S40" s="9">
        <f t="shared" si="20"/>
        <v>0</v>
      </c>
      <c r="T40" s="10">
        <f t="shared" si="21"/>
        <v>0</v>
      </c>
      <c r="U40" s="85" t="str">
        <f t="shared" si="0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8"/>
        <v> </v>
      </c>
      <c r="Z40" s="86" t="str">
        <f t="shared" si="9"/>
        <v> </v>
      </c>
      <c r="AA40" s="85" t="str">
        <f t="shared" si="4"/>
        <v> </v>
      </c>
      <c r="AB40" s="86" t="str">
        <f t="shared" si="5"/>
        <v> </v>
      </c>
      <c r="AC40" s="85" t="str">
        <f t="shared" si="6"/>
        <v> </v>
      </c>
      <c r="AD40" s="86" t="str">
        <f t="shared" si="7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5"/>
      <c r="E41" s="32"/>
      <c r="F41" s="32"/>
      <c r="G41" s="84">
        <f t="shared" si="16"/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7"/>
        <v>0</v>
      </c>
      <c r="Q41" s="8">
        <f t="shared" si="18"/>
        <v>0</v>
      </c>
      <c r="R41" s="9">
        <f t="shared" si="19"/>
        <v>0</v>
      </c>
      <c r="S41" s="9">
        <f t="shared" si="20"/>
        <v>0</v>
      </c>
      <c r="T41" s="10">
        <f t="shared" si="21"/>
        <v>0</v>
      </c>
      <c r="U41" s="85" t="str">
        <f t="shared" si="0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8"/>
        <v> </v>
      </c>
      <c r="Z41" s="86" t="str">
        <f t="shared" si="9"/>
        <v> </v>
      </c>
      <c r="AA41" s="85" t="str">
        <f t="shared" si="4"/>
        <v> </v>
      </c>
      <c r="AB41" s="86" t="str">
        <f t="shared" si="5"/>
        <v> </v>
      </c>
      <c r="AC41" s="85" t="str">
        <f t="shared" si="6"/>
        <v> </v>
      </c>
      <c r="AD41" s="86" t="str">
        <f t="shared" si="7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5"/>
      <c r="E42" s="32"/>
      <c r="F42" s="32"/>
      <c r="G42" s="84">
        <f t="shared" si="16"/>
        <v>0</v>
      </c>
      <c r="H42" s="84"/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7"/>
        <v>0</v>
      </c>
      <c r="Q42" s="8">
        <f t="shared" si="18"/>
        <v>0</v>
      </c>
      <c r="R42" s="9">
        <f t="shared" si="19"/>
        <v>0</v>
      </c>
      <c r="S42" s="9">
        <f t="shared" si="20"/>
        <v>0</v>
      </c>
      <c r="T42" s="10">
        <f t="shared" si="21"/>
        <v>0</v>
      </c>
      <c r="U42" s="85" t="str">
        <f t="shared" si="0"/>
        <v> </v>
      </c>
      <c r="V42" s="86" t="str">
        <f t="shared" si="1"/>
        <v> </v>
      </c>
      <c r="W42" s="85" t="str">
        <f t="shared" si="2"/>
        <v> </v>
      </c>
      <c r="X42" s="86" t="str">
        <f t="shared" si="3"/>
        <v> </v>
      </c>
      <c r="Y42" s="85" t="str">
        <f t="shared" si="8"/>
        <v> </v>
      </c>
      <c r="Z42" s="86" t="str">
        <f t="shared" si="9"/>
        <v> </v>
      </c>
      <c r="AA42" s="85" t="str">
        <f t="shared" si="4"/>
        <v> </v>
      </c>
      <c r="AB42" s="86" t="str">
        <f t="shared" si="5"/>
        <v> </v>
      </c>
      <c r="AC42" s="85" t="str">
        <f t="shared" si="6"/>
        <v> </v>
      </c>
      <c r="AD42" s="86" t="str">
        <f t="shared" si="7"/>
        <v> </v>
      </c>
    </row>
    <row r="43" spans="1:30" ht="40.5" customHeight="1">
      <c r="A43" s="5"/>
      <c r="B43" s="74"/>
      <c r="C43" s="69" t="s">
        <v>125</v>
      </c>
      <c r="D43" s="65"/>
      <c r="E43" s="34"/>
      <c r="F43" s="34"/>
      <c r="G43" s="84">
        <f t="shared" si="16"/>
        <v>0</v>
      </c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7"/>
        <v>0</v>
      </c>
      <c r="Q43" s="50">
        <f t="shared" si="18"/>
        <v>0</v>
      </c>
      <c r="R43" s="51">
        <f t="shared" si="19"/>
        <v>0</v>
      </c>
      <c r="S43" s="51">
        <f t="shared" si="20"/>
        <v>0</v>
      </c>
      <c r="T43" s="52">
        <f t="shared" si="21"/>
        <v>0</v>
      </c>
      <c r="U43" s="87" t="str">
        <f t="shared" si="0"/>
        <v> </v>
      </c>
      <c r="V43" s="88" t="str">
        <f t="shared" si="1"/>
        <v> </v>
      </c>
      <c r="W43" s="87" t="str">
        <f t="shared" si="2"/>
        <v> </v>
      </c>
      <c r="X43" s="88" t="str">
        <f t="shared" si="3"/>
        <v> </v>
      </c>
      <c r="Y43" s="87" t="str">
        <f t="shared" si="8"/>
        <v> </v>
      </c>
      <c r="Z43" s="88" t="str">
        <f t="shared" si="9"/>
        <v> </v>
      </c>
      <c r="AA43" s="87" t="str">
        <f t="shared" si="4"/>
        <v> </v>
      </c>
      <c r="AB43" s="88" t="str">
        <f t="shared" si="5"/>
        <v> </v>
      </c>
      <c r="AC43" s="87" t="str">
        <f t="shared" si="6"/>
        <v> </v>
      </c>
      <c r="AD43" s="88" t="str">
        <f t="shared" si="7"/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5"/>
      <c r="E44" s="32"/>
      <c r="F44" s="32"/>
      <c r="G44" s="84">
        <f t="shared" si="16"/>
        <v>0</v>
      </c>
      <c r="H44" s="84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7"/>
        <v>0</v>
      </c>
      <c r="Q44" s="8">
        <f t="shared" si="18"/>
        <v>0</v>
      </c>
      <c r="R44" s="9">
        <f t="shared" si="19"/>
        <v>0</v>
      </c>
      <c r="S44" s="9">
        <f t="shared" si="20"/>
        <v>0</v>
      </c>
      <c r="T44" s="10">
        <f t="shared" si="21"/>
        <v>0</v>
      </c>
      <c r="U44" s="85" t="str">
        <f t="shared" si="0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8"/>
        <v> </v>
      </c>
      <c r="Z44" s="86" t="str">
        <f t="shared" si="9"/>
        <v> </v>
      </c>
      <c r="AA44" s="85" t="str">
        <f t="shared" si="4"/>
        <v> </v>
      </c>
      <c r="AB44" s="86" t="str">
        <f t="shared" si="5"/>
        <v> </v>
      </c>
      <c r="AC44" s="85" t="str">
        <f t="shared" si="6"/>
        <v> </v>
      </c>
      <c r="AD44" s="86" t="str">
        <f t="shared" si="7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103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0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8"/>
        <v> </v>
      </c>
      <c r="Z45" s="86" t="str">
        <f t="shared" si="9"/>
        <v> </v>
      </c>
      <c r="AA45" s="85" t="str">
        <f t="shared" si="4"/>
        <v> </v>
      </c>
      <c r="AB45" s="86" t="str">
        <f t="shared" si="5"/>
        <v> </v>
      </c>
      <c r="AC45" s="85" t="str">
        <f t="shared" si="6"/>
        <v> </v>
      </c>
      <c r="AD45" s="86" t="str">
        <f t="shared" si="7"/>
        <v> </v>
      </c>
    </row>
    <row r="46" spans="1:30" s="53" customFormat="1" ht="47.25" customHeight="1">
      <c r="A46" s="17"/>
      <c r="B46" s="74"/>
      <c r="C46" s="67" t="s">
        <v>126</v>
      </c>
      <c r="D46" s="104"/>
      <c r="E46" s="34"/>
      <c r="F46" s="34"/>
      <c r="G46" s="84">
        <f aca="true" t="shared" si="22" ref="G46:G51">E46*F46</f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3" ref="P46:P51">D46+(D46*(SUM(J46%,K46%)))</f>
        <v>0</v>
      </c>
      <c r="Q46" s="50">
        <f aca="true" t="shared" si="24" ref="Q46:Q51">D46+(D46*(J46+L46)/100)</f>
        <v>0</v>
      </c>
      <c r="R46" s="51">
        <f aca="true" t="shared" si="25" ref="R46:R51">D46+((D46*(J46+M46)/100))</f>
        <v>0</v>
      </c>
      <c r="S46" s="51">
        <f aca="true" t="shared" si="26" ref="S46:S51">D46+((D46*(J46+N46)/100))</f>
        <v>0</v>
      </c>
      <c r="T46" s="52">
        <f aca="true" t="shared" si="27" ref="T46:T51">D46+((D46*(J46+O46)/100))</f>
        <v>0</v>
      </c>
      <c r="U46" s="87" t="str">
        <f t="shared" si="0"/>
        <v> </v>
      </c>
      <c r="V46" s="88" t="str">
        <f t="shared" si="1"/>
        <v> </v>
      </c>
      <c r="W46" s="87" t="str">
        <f t="shared" si="2"/>
        <v> </v>
      </c>
      <c r="X46" s="88" t="str">
        <f t="shared" si="3"/>
        <v> </v>
      </c>
      <c r="Y46" s="87" t="str">
        <f t="shared" si="8"/>
        <v> </v>
      </c>
      <c r="Z46" s="88" t="str">
        <f t="shared" si="9"/>
        <v> </v>
      </c>
      <c r="AA46" s="87" t="str">
        <f t="shared" si="4"/>
        <v> </v>
      </c>
      <c r="AB46" s="88" t="str">
        <f t="shared" si="5"/>
        <v> </v>
      </c>
      <c r="AC46" s="87" t="str">
        <f t="shared" si="6"/>
        <v> </v>
      </c>
      <c r="AD46" s="88" t="str">
        <f t="shared" si="7"/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5">
        <v>14.48</v>
      </c>
      <c r="E47" s="84">
        <v>14.35</v>
      </c>
      <c r="F47" s="32">
        <v>64</v>
      </c>
      <c r="G47" s="84">
        <f t="shared" si="22"/>
        <v>918.4</v>
      </c>
      <c r="H47" s="84" t="s">
        <v>140</v>
      </c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3"/>
        <v>14.9144</v>
      </c>
      <c r="Q47" s="50">
        <f t="shared" si="24"/>
        <v>15.0592</v>
      </c>
      <c r="R47" s="51">
        <f t="shared" si="25"/>
        <v>15.204</v>
      </c>
      <c r="S47" s="51">
        <f t="shared" si="26"/>
        <v>15.3488</v>
      </c>
      <c r="T47" s="52">
        <f t="shared" si="27"/>
        <v>15.4936</v>
      </c>
      <c r="U47" s="85">
        <f t="shared" si="0"/>
        <v>0.5644000000000009</v>
      </c>
      <c r="V47" s="86" t="str">
        <f t="shared" si="1"/>
        <v>Экономия</v>
      </c>
      <c r="W47" s="85">
        <f t="shared" si="2"/>
        <v>0.7092000000000009</v>
      </c>
      <c r="X47" s="86" t="str">
        <f t="shared" si="3"/>
        <v>Экономия</v>
      </c>
      <c r="Y47" s="85">
        <f t="shared" si="8"/>
        <v>0.854000000000001</v>
      </c>
      <c r="Z47" s="86" t="str">
        <f t="shared" si="9"/>
        <v>Экономия</v>
      </c>
      <c r="AA47" s="85">
        <f t="shared" si="4"/>
        <v>0.998800000000001</v>
      </c>
      <c r="AB47" s="86" t="str">
        <f t="shared" si="5"/>
        <v>Экономия</v>
      </c>
      <c r="AC47" s="85">
        <f t="shared" si="6"/>
        <v>1.143600000000001</v>
      </c>
      <c r="AD47" s="86" t="str">
        <f t="shared" si="7"/>
        <v>Экономия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5">
        <v>14.28</v>
      </c>
      <c r="E48" s="84">
        <v>13.35</v>
      </c>
      <c r="F48" s="32">
        <v>28</v>
      </c>
      <c r="G48" s="84">
        <f t="shared" si="22"/>
        <v>373.8</v>
      </c>
      <c r="H48" s="84" t="s">
        <v>140</v>
      </c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3"/>
        <v>14.7084</v>
      </c>
      <c r="Q48" s="50">
        <f t="shared" si="24"/>
        <v>14.851199999999999</v>
      </c>
      <c r="R48" s="51">
        <f t="shared" si="25"/>
        <v>14.994</v>
      </c>
      <c r="S48" s="51">
        <f t="shared" si="26"/>
        <v>15.1368</v>
      </c>
      <c r="T48" s="52">
        <f t="shared" si="27"/>
        <v>15.279599999999999</v>
      </c>
      <c r="U48" s="85">
        <f t="shared" si="0"/>
        <v>1.3583999999999996</v>
      </c>
      <c r="V48" s="86" t="str">
        <f t="shared" si="1"/>
        <v>Экономия</v>
      </c>
      <c r="W48" s="85">
        <f t="shared" si="2"/>
        <v>1.501199999999999</v>
      </c>
      <c r="X48" s="86" t="str">
        <f t="shared" si="3"/>
        <v>Экономия</v>
      </c>
      <c r="Y48" s="85">
        <f t="shared" si="8"/>
        <v>1.6440000000000001</v>
      </c>
      <c r="Z48" s="86" t="str">
        <f t="shared" si="9"/>
        <v>Экономия</v>
      </c>
      <c r="AA48" s="85">
        <f t="shared" si="4"/>
        <v>1.7867999999999995</v>
      </c>
      <c r="AB48" s="86" t="str">
        <f t="shared" si="5"/>
        <v>Экономия</v>
      </c>
      <c r="AC48" s="85">
        <f t="shared" si="6"/>
        <v>1.9295999999999989</v>
      </c>
      <c r="AD48" s="86" t="str">
        <f t="shared" si="7"/>
        <v>Экономия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5">
        <v>13.57</v>
      </c>
      <c r="E49" s="84">
        <v>13.3</v>
      </c>
      <c r="F49" s="32">
        <v>56</v>
      </c>
      <c r="G49" s="84">
        <f t="shared" si="22"/>
        <v>744.8000000000001</v>
      </c>
      <c r="H49" s="84" t="s">
        <v>140</v>
      </c>
      <c r="I49" s="84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3"/>
        <v>13.9771</v>
      </c>
      <c r="Q49" s="50">
        <f t="shared" si="24"/>
        <v>14.1128</v>
      </c>
      <c r="R49" s="51">
        <f t="shared" si="25"/>
        <v>14.2485</v>
      </c>
      <c r="S49" s="51">
        <f t="shared" si="26"/>
        <v>14.3842</v>
      </c>
      <c r="T49" s="52">
        <f t="shared" si="27"/>
        <v>14.5199</v>
      </c>
      <c r="U49" s="85">
        <f t="shared" si="0"/>
        <v>0.6770999999999994</v>
      </c>
      <c r="V49" s="86" t="str">
        <f t="shared" si="1"/>
        <v>Экономия</v>
      </c>
      <c r="W49" s="85">
        <f t="shared" si="2"/>
        <v>0.8127999999999993</v>
      </c>
      <c r="X49" s="86" t="str">
        <f t="shared" si="3"/>
        <v>Экономия</v>
      </c>
      <c r="Y49" s="85">
        <f t="shared" si="8"/>
        <v>0.9484999999999992</v>
      </c>
      <c r="Z49" s="86" t="str">
        <f t="shared" si="9"/>
        <v>Экономия</v>
      </c>
      <c r="AA49" s="85">
        <f t="shared" si="4"/>
        <v>1.0841999999999992</v>
      </c>
      <c r="AB49" s="86" t="str">
        <f t="shared" si="5"/>
        <v>Экономия</v>
      </c>
      <c r="AC49" s="85">
        <f t="shared" si="6"/>
        <v>1.219899999999999</v>
      </c>
      <c r="AD49" s="86" t="str">
        <f t="shared" si="7"/>
        <v>Экономия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5">
        <v>13.97</v>
      </c>
      <c r="E50" s="32">
        <v>13.9</v>
      </c>
      <c r="F50" s="32">
        <v>28</v>
      </c>
      <c r="G50" s="84">
        <f t="shared" si="22"/>
        <v>389.2</v>
      </c>
      <c r="H50" s="84" t="s">
        <v>140</v>
      </c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3"/>
        <v>14.389100000000001</v>
      </c>
      <c r="Q50" s="50">
        <f t="shared" si="24"/>
        <v>14.5288</v>
      </c>
      <c r="R50" s="51">
        <f t="shared" si="25"/>
        <v>14.668500000000002</v>
      </c>
      <c r="S50" s="51">
        <f t="shared" si="26"/>
        <v>14.808200000000001</v>
      </c>
      <c r="T50" s="52">
        <f t="shared" si="27"/>
        <v>14.9479</v>
      </c>
      <c r="U50" s="85">
        <f t="shared" si="0"/>
        <v>0.48910000000000053</v>
      </c>
      <c r="V50" s="86" t="str">
        <f t="shared" si="1"/>
        <v>Экономия</v>
      </c>
      <c r="W50" s="85">
        <f t="shared" si="2"/>
        <v>0.6288</v>
      </c>
      <c r="X50" s="86" t="str">
        <f t="shared" si="3"/>
        <v>Экономия</v>
      </c>
      <c r="Y50" s="85">
        <f t="shared" si="8"/>
        <v>0.7685000000000013</v>
      </c>
      <c r="Z50" s="86" t="str">
        <f t="shared" si="9"/>
        <v>Экономия</v>
      </c>
      <c r="AA50" s="85">
        <f t="shared" si="4"/>
        <v>0.9082000000000008</v>
      </c>
      <c r="AB50" s="86" t="str">
        <f t="shared" si="5"/>
        <v>Экономия</v>
      </c>
      <c r="AC50" s="85">
        <f t="shared" si="6"/>
        <v>1.0479000000000003</v>
      </c>
      <c r="AD50" s="86" t="str">
        <f t="shared" si="7"/>
        <v>Экономия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5"/>
      <c r="E51" s="32"/>
      <c r="F51" s="32"/>
      <c r="G51" s="84">
        <f t="shared" si="22"/>
        <v>0</v>
      </c>
      <c r="H51" s="32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3"/>
        <v>0</v>
      </c>
      <c r="Q51" s="50">
        <f t="shared" si="24"/>
        <v>0</v>
      </c>
      <c r="R51" s="51">
        <f t="shared" si="25"/>
        <v>0</v>
      </c>
      <c r="S51" s="51">
        <f t="shared" si="26"/>
        <v>0</v>
      </c>
      <c r="T51" s="52">
        <f t="shared" si="27"/>
        <v>0</v>
      </c>
      <c r="U51" s="85" t="str">
        <f t="shared" si="0"/>
        <v> </v>
      </c>
      <c r="V51" s="86" t="str">
        <f t="shared" si="1"/>
        <v> </v>
      </c>
      <c r="W51" s="85" t="str">
        <f t="shared" si="2"/>
        <v> </v>
      </c>
      <c r="X51" s="86" t="str">
        <f t="shared" si="3"/>
        <v> </v>
      </c>
      <c r="Y51" s="85" t="str">
        <f t="shared" si="8"/>
        <v> </v>
      </c>
      <c r="Z51" s="86" t="str">
        <f t="shared" si="9"/>
        <v> </v>
      </c>
      <c r="AA51" s="85" t="str">
        <f t="shared" si="4"/>
        <v> </v>
      </c>
      <c r="AB51" s="86" t="str">
        <f t="shared" si="5"/>
        <v> </v>
      </c>
      <c r="AC51" s="85" t="str">
        <f t="shared" si="6"/>
        <v> </v>
      </c>
      <c r="AD51" s="86" t="str">
        <f t="shared" si="7"/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0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8"/>
        <v> </v>
      </c>
      <c r="Z52" s="86" t="str">
        <f t="shared" si="9"/>
        <v> </v>
      </c>
      <c r="AA52" s="85" t="str">
        <f t="shared" si="4"/>
        <v> </v>
      </c>
      <c r="AB52" s="86" t="str">
        <f t="shared" si="5"/>
        <v> </v>
      </c>
      <c r="AC52" s="85" t="str">
        <f t="shared" si="6"/>
        <v> </v>
      </c>
      <c r="AD52" s="86" t="str">
        <f t="shared" si="7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>E53*F53</f>
        <v>0</v>
      </c>
      <c r="H53" s="84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0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8"/>
        <v> </v>
      </c>
      <c r="Z53" s="86" t="str">
        <f t="shared" si="9"/>
        <v> </v>
      </c>
      <c r="AA53" s="85" t="str">
        <f t="shared" si="4"/>
        <v> </v>
      </c>
      <c r="AB53" s="86" t="str">
        <f t="shared" si="5"/>
        <v> </v>
      </c>
      <c r="AC53" s="85" t="str">
        <f t="shared" si="6"/>
        <v> </v>
      </c>
      <c r="AD53" s="86" t="str">
        <f t="shared" si="7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23" t="s">
        <v>131</v>
      </c>
      <c r="B55" s="124"/>
      <c r="C55" s="124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1:AD1"/>
    <mergeCell ref="P8:T8"/>
    <mergeCell ref="K8:O8"/>
    <mergeCell ref="B4:AD4"/>
    <mergeCell ref="B5:AD5"/>
    <mergeCell ref="B6:AD6"/>
    <mergeCell ref="B3:AD3"/>
    <mergeCell ref="B2:AD2"/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view="pageBreakPreview" zoomScale="55" zoomScaleNormal="60" zoomScaleSheetLayoutView="55" workbookViewId="0" topLeftCell="B25">
      <selection activeCell="D35" sqref="D35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07" t="s">
        <v>123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58.5" customHeight="1">
      <c r="A2" s="54"/>
      <c r="B2" s="106" t="str">
        <f>'1 неделя'!B2:AD2</f>
        <v>г.Ядрин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22.5" customHeight="1">
      <c r="A3" s="54"/>
      <c r="B3" s="119" t="s">
        <v>127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2:30" ht="30.75" customHeight="1">
      <c r="B4" s="114" t="s">
        <v>145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2:30" ht="30.75" customHeight="1">
      <c r="B5" s="106" t="str">
        <f>'1 неделя'!B5:AD5</f>
        <v>РГОУ НПО "ПЛ№25 г.Ядрин" Минобразования Чувашии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2:30" ht="18.75" customHeight="1">
      <c r="B6" s="117" t="s">
        <v>124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11" t="s">
        <v>74</v>
      </c>
      <c r="L8" s="112"/>
      <c r="M8" s="112"/>
      <c r="N8" s="112"/>
      <c r="O8" s="113"/>
      <c r="P8" s="108" t="s">
        <v>76</v>
      </c>
      <c r="Q8" s="109"/>
      <c r="R8" s="109"/>
      <c r="S8" s="109"/>
      <c r="T8" s="110"/>
      <c r="U8" s="128" t="s">
        <v>81</v>
      </c>
      <c r="V8" s="129"/>
      <c r="W8" s="129"/>
      <c r="X8" s="129"/>
      <c r="Y8" s="129"/>
      <c r="Z8" s="129"/>
      <c r="AA8" s="129"/>
      <c r="AB8" s="129"/>
      <c r="AC8" s="129"/>
      <c r="AD8" s="130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37">
        <v>10</v>
      </c>
      <c r="L9" s="137"/>
      <c r="M9" s="137"/>
      <c r="N9" s="137"/>
      <c r="O9" s="138"/>
      <c r="P9" s="131">
        <v>11</v>
      </c>
      <c r="Q9" s="132"/>
      <c r="R9" s="132"/>
      <c r="S9" s="132"/>
      <c r="T9" s="133"/>
      <c r="U9" s="134">
        <v>12</v>
      </c>
      <c r="V9" s="135"/>
      <c r="W9" s="135"/>
      <c r="X9" s="135"/>
      <c r="Y9" s="135"/>
      <c r="Z9" s="135"/>
      <c r="AA9" s="135"/>
      <c r="AB9" s="135"/>
      <c r="AC9" s="135"/>
      <c r="AD9" s="136"/>
    </row>
    <row r="10" spans="1:30" ht="62.25" customHeight="1" thickTop="1">
      <c r="A10" s="22"/>
      <c r="B10" s="76"/>
      <c r="C10" s="77"/>
      <c r="D10" s="102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05" t="s">
        <v>63</v>
      </c>
      <c r="V10" s="126"/>
      <c r="W10" s="126" t="s">
        <v>64</v>
      </c>
      <c r="X10" s="126"/>
      <c r="Y10" s="126" t="s">
        <v>65</v>
      </c>
      <c r="Z10" s="126"/>
      <c r="AA10" s="126" t="s">
        <v>66</v>
      </c>
      <c r="AB10" s="126"/>
      <c r="AC10" s="126" t="s">
        <v>67</v>
      </c>
      <c r="AD10" s="127"/>
    </row>
    <row r="11" spans="1:30" ht="40.5" customHeight="1">
      <c r="A11" s="5" t="s">
        <v>1</v>
      </c>
      <c r="B11" s="72">
        <v>1</v>
      </c>
      <c r="C11" s="67" t="s">
        <v>2</v>
      </c>
      <c r="D11" s="65"/>
      <c r="E11" s="32"/>
      <c r="F11" s="32"/>
      <c r="G11" s="32"/>
      <c r="H11" s="32"/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0</v>
      </c>
      <c r="Q11" s="8">
        <f>D11+D11*SUM(J11,L11)/100</f>
        <v>0</v>
      </c>
      <c r="R11" s="9">
        <f>D11+((D11*(J11+M11)/100))</f>
        <v>0</v>
      </c>
      <c r="S11" s="9">
        <f>D11+((D11*(J11+N11)/100))</f>
        <v>0</v>
      </c>
      <c r="T11" s="10">
        <f>D11+((D11*(J11+O11)/100))</f>
        <v>0</v>
      </c>
      <c r="U11" s="85" t="str">
        <f aca="true" t="shared" si="0" ref="U11:U53">IF(E11=0," ",IF(ISBLANK(E11)," ",P11-E11))</f>
        <v> </v>
      </c>
      <c r="V11" s="86" t="str">
        <f aca="true" t="shared" si="1" ref="V11:V53">IF(ISBLANK(E11)," ",IF(E11=P11,"-",IF(E11=0," ",IF(E11&gt;P11,"Превышение",IF(E11&lt;P11,"Экономия")))))</f>
        <v> </v>
      </c>
      <c r="W11" s="85" t="str">
        <f aca="true" t="shared" si="2" ref="W11:W53">IF(E11=0," ",IF(ISBLANK(E11)," ",Q11-E11))</f>
        <v> </v>
      </c>
      <c r="X11" s="86" t="str">
        <f aca="true" t="shared" si="3" ref="X11:X53">IF(ISBLANK(E11)," ",IF(E11=Q11,"-",IF(E11=0," ",IF(E11&gt;Q11,"Превышение",IF(E11&lt;Q11,"Экономия")))))</f>
        <v> </v>
      </c>
      <c r="Y11" s="85" t="str">
        <f>IF($E11=0," ",IF(ISBLANK($E11)," ",R11-$E11))</f>
        <v> </v>
      </c>
      <c r="Z11" s="86" t="str">
        <f>IF(ISBLANK($E11)," ",IF($E11=R11,"-",IF($E11=0," ",IF($E11&gt;R11,"Превышение",IF($E11&lt;R11,"Экономия")))))</f>
        <v> </v>
      </c>
      <c r="AA11" s="85" t="str">
        <f aca="true" t="shared" si="4" ref="AA11:AA53">IF($E11=0," ",IF(ISBLANK($E11)," ",S11-$E11))</f>
        <v> </v>
      </c>
      <c r="AB11" s="86" t="str">
        <f aca="true" t="shared" si="5" ref="AB11:AB53">IF(ISBLANK($E11)," ",IF($E11=S11,"-",IF($E11=0," ",IF($E11&gt;S11,"Превышение",IF($E11&lt;S11,"Экономия")))))</f>
        <v> </v>
      </c>
      <c r="AC11" s="85" t="str">
        <f aca="true" t="shared" si="6" ref="AC11:AC53">IF($E11=0," ",IF(ISBLANK($E11)," ",T11-$E11))</f>
        <v> </v>
      </c>
      <c r="AD11" s="86" t="str">
        <f aca="true" t="shared" si="7" ref="AD11:AD53">IF(ISBLANK($E11)," ",IF($E11=T11,"-",IF($E11=0," ",IF($E11&gt;T11,"Превышение",IF($E11&lt;T11,"Экономия")))))</f>
        <v> 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5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t="shared" si="1"/>
        <v> </v>
      </c>
      <c r="W12" s="85" t="str">
        <f t="shared" si="2"/>
        <v> </v>
      </c>
      <c r="X12" s="86" t="str">
        <f t="shared" si="3"/>
        <v> </v>
      </c>
      <c r="Y12" s="85" t="str">
        <f aca="true" t="shared" si="8" ref="Y12:Y53">IF(E12=0," ",IF(ISBLANK(E12)," ",R12-E12))</f>
        <v> </v>
      </c>
      <c r="Z12" s="86" t="str">
        <f aca="true" t="shared" si="9" ref="Z12:Z53">IF(ISBLANK(E12)," ",IF(E12=R12,"-",IF(E12=0," ",IF(E12&gt;R12,"Превышение",IF(E12&lt;R12,"Экономия")))))</f>
        <v> </v>
      </c>
      <c r="AA12" s="85" t="str">
        <f t="shared" si="4"/>
        <v> </v>
      </c>
      <c r="AB12" s="86" t="str">
        <f t="shared" si="5"/>
        <v> </v>
      </c>
      <c r="AC12" s="85" t="str">
        <f t="shared" si="6"/>
        <v> </v>
      </c>
      <c r="AD12" s="86" t="str">
        <f t="shared" si="7"/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5">
        <v>10.37</v>
      </c>
      <c r="E13" s="32">
        <v>9</v>
      </c>
      <c r="F13" s="32">
        <v>99</v>
      </c>
      <c r="G13" s="84">
        <f>E13*F13</f>
        <v>891</v>
      </c>
      <c r="H13" s="84" t="s">
        <v>149</v>
      </c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12.755099999999999</v>
      </c>
      <c r="Q13" s="8">
        <f>D13+(D13*(J13+L13)/100)</f>
        <v>12.858799999999999</v>
      </c>
      <c r="R13" s="9">
        <f>D13+((D13*(J13+M13)/100))</f>
        <v>12.962499999999999</v>
      </c>
      <c r="S13" s="9">
        <f>D13+((D13*(J13+N13)/100))</f>
        <v>13.066199999999998</v>
      </c>
      <c r="T13" s="10">
        <f>D13+((D13*(J13+O13)/100))</f>
        <v>13.169899999999998</v>
      </c>
      <c r="U13" s="85">
        <f t="shared" si="0"/>
        <v>3.7550999999999988</v>
      </c>
      <c r="V13" s="86" t="str">
        <f t="shared" si="1"/>
        <v>Экономия</v>
      </c>
      <c r="W13" s="85">
        <f t="shared" si="2"/>
        <v>3.8587999999999987</v>
      </c>
      <c r="X13" s="86" t="str">
        <f t="shared" si="3"/>
        <v>Экономия</v>
      </c>
      <c r="Y13" s="85">
        <f t="shared" si="8"/>
        <v>3.9624999999999986</v>
      </c>
      <c r="Z13" s="86" t="str">
        <f t="shared" si="9"/>
        <v>Экономия</v>
      </c>
      <c r="AA13" s="85">
        <f t="shared" si="4"/>
        <v>4.0661999999999985</v>
      </c>
      <c r="AB13" s="86" t="str">
        <f t="shared" si="5"/>
        <v>Экономия</v>
      </c>
      <c r="AC13" s="85">
        <f t="shared" si="6"/>
        <v>4.169899999999998</v>
      </c>
      <c r="AD13" s="86" t="str">
        <f t="shared" si="7"/>
        <v>Экономия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5"/>
      <c r="E14" s="32"/>
      <c r="F14" s="32"/>
      <c r="G14" s="84">
        <f>E14*F14</f>
        <v>0</v>
      </c>
      <c r="H14" s="32"/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0</v>
      </c>
      <c r="Q14" s="8">
        <f>D14+(D14*(J14+L14)/100)</f>
        <v>0</v>
      </c>
      <c r="R14" s="9">
        <f>D14+((D14*(J14+M14)/100))</f>
        <v>0</v>
      </c>
      <c r="S14" s="9">
        <f>D14+((D14*(J14+N14)/100))</f>
        <v>0</v>
      </c>
      <c r="T14" s="10">
        <f>D14+((D14*(J14+O14)/100))</f>
        <v>0</v>
      </c>
      <c r="U14" s="85" t="str">
        <f t="shared" si="0"/>
        <v> </v>
      </c>
      <c r="V14" s="86" t="str">
        <f t="shared" si="1"/>
        <v> </v>
      </c>
      <c r="W14" s="85" t="str">
        <f t="shared" si="2"/>
        <v> </v>
      </c>
      <c r="X14" s="86" t="str">
        <f t="shared" si="3"/>
        <v> </v>
      </c>
      <c r="Y14" s="85" t="str">
        <f t="shared" si="8"/>
        <v> </v>
      </c>
      <c r="Z14" s="86" t="str">
        <f t="shared" si="9"/>
        <v> </v>
      </c>
      <c r="AA14" s="85" t="str">
        <f t="shared" si="4"/>
        <v> </v>
      </c>
      <c r="AB14" s="86" t="str">
        <f t="shared" si="5"/>
        <v> </v>
      </c>
      <c r="AC14" s="85" t="str">
        <f t="shared" si="6"/>
        <v> </v>
      </c>
      <c r="AD14" s="86" t="str">
        <f t="shared" si="7"/>
        <v> 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5"/>
      <c r="E15" s="32"/>
      <c r="F15" s="32"/>
      <c r="G15" s="84">
        <f>E15*F15</f>
        <v>0</v>
      </c>
      <c r="H15" s="32"/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0</v>
      </c>
      <c r="Q15" s="8">
        <f>D15+(D15*(J15+L15)/100)</f>
        <v>0</v>
      </c>
      <c r="R15" s="9">
        <f>D15+((D15*(J15+M15)/100))</f>
        <v>0</v>
      </c>
      <c r="S15" s="9">
        <f>D15+((D15*(J15+N15)/100))</f>
        <v>0</v>
      </c>
      <c r="T15" s="10">
        <f>D15+((D15*(J15+O15)/100))</f>
        <v>0</v>
      </c>
      <c r="U15" s="85" t="str">
        <f t="shared" si="0"/>
        <v> </v>
      </c>
      <c r="V15" s="86" t="str">
        <f t="shared" si="1"/>
        <v> </v>
      </c>
      <c r="W15" s="85" t="str">
        <f t="shared" si="2"/>
        <v> </v>
      </c>
      <c r="X15" s="86" t="str">
        <f t="shared" si="3"/>
        <v> </v>
      </c>
      <c r="Y15" s="85" t="str">
        <f t="shared" si="8"/>
        <v> </v>
      </c>
      <c r="Z15" s="86" t="str">
        <f t="shared" si="9"/>
        <v> </v>
      </c>
      <c r="AA15" s="85" t="str">
        <f t="shared" si="4"/>
        <v> </v>
      </c>
      <c r="AB15" s="86" t="str">
        <f t="shared" si="5"/>
        <v> </v>
      </c>
      <c r="AC15" s="85" t="str">
        <f t="shared" si="6"/>
        <v> </v>
      </c>
      <c r="AD15" s="86" t="str">
        <f t="shared" si="7"/>
        <v> 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5"/>
      <c r="E16" s="32"/>
      <c r="F16" s="32"/>
      <c r="G16" s="84">
        <f>E16*F16</f>
        <v>0</v>
      </c>
      <c r="H16" s="32"/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0</v>
      </c>
      <c r="Q16" s="8">
        <f>D16+(D16*(J16+L16)/100)</f>
        <v>0</v>
      </c>
      <c r="R16" s="9">
        <f>D16+((D16*(J16+M16)/100))</f>
        <v>0</v>
      </c>
      <c r="S16" s="9">
        <f>D16+((D16*(J16+N16)/100))</f>
        <v>0</v>
      </c>
      <c r="T16" s="10">
        <f>D16+((D16*(J16+O16)/100))</f>
        <v>0</v>
      </c>
      <c r="U16" s="85" t="str">
        <f t="shared" si="0"/>
        <v> </v>
      </c>
      <c r="V16" s="86" t="str">
        <f t="shared" si="1"/>
        <v> </v>
      </c>
      <c r="W16" s="85" t="str">
        <f t="shared" si="2"/>
        <v> </v>
      </c>
      <c r="X16" s="86" t="str">
        <f t="shared" si="3"/>
        <v> </v>
      </c>
      <c r="Y16" s="85" t="str">
        <f t="shared" si="8"/>
        <v> </v>
      </c>
      <c r="Z16" s="86" t="str">
        <f t="shared" si="9"/>
        <v> </v>
      </c>
      <c r="AA16" s="85" t="str">
        <f t="shared" si="4"/>
        <v> </v>
      </c>
      <c r="AB16" s="86" t="str">
        <f t="shared" si="5"/>
        <v> </v>
      </c>
      <c r="AC16" s="85" t="str">
        <f t="shared" si="6"/>
        <v> </v>
      </c>
      <c r="AD16" s="86" t="str">
        <f t="shared" si="7"/>
        <v> 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5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8"/>
        <v> </v>
      </c>
      <c r="Z17" s="86" t="str">
        <f t="shared" si="9"/>
        <v> </v>
      </c>
      <c r="AA17" s="85" t="str">
        <f t="shared" si="4"/>
        <v> </v>
      </c>
      <c r="AB17" s="86" t="str">
        <f t="shared" si="5"/>
        <v> </v>
      </c>
      <c r="AC17" s="85" t="str">
        <f t="shared" si="6"/>
        <v> </v>
      </c>
      <c r="AD17" s="86" t="str">
        <f t="shared" si="7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5"/>
      <c r="E18" s="32"/>
      <c r="F18" s="32"/>
      <c r="G18" s="84">
        <f>E18*F18</f>
        <v>0</v>
      </c>
      <c r="H18" s="32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8"/>
        <v> </v>
      </c>
      <c r="Z18" s="86" t="str">
        <f t="shared" si="9"/>
        <v> </v>
      </c>
      <c r="AA18" s="85" t="str">
        <f t="shared" si="4"/>
        <v> </v>
      </c>
      <c r="AB18" s="86" t="str">
        <f t="shared" si="5"/>
        <v> </v>
      </c>
      <c r="AC18" s="85" t="str">
        <f t="shared" si="6"/>
        <v> </v>
      </c>
      <c r="AD18" s="86" t="str">
        <f t="shared" si="7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5"/>
      <c r="E19" s="32"/>
      <c r="F19" s="32"/>
      <c r="G19" s="84">
        <f>E19*F19</f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8"/>
        <v> </v>
      </c>
      <c r="Z19" s="86" t="str">
        <f t="shared" si="9"/>
        <v> </v>
      </c>
      <c r="AA19" s="85" t="str">
        <f t="shared" si="4"/>
        <v> </v>
      </c>
      <c r="AB19" s="86" t="str">
        <f t="shared" si="5"/>
        <v> </v>
      </c>
      <c r="AC19" s="85" t="str">
        <f t="shared" si="6"/>
        <v> </v>
      </c>
      <c r="AD19" s="86" t="str">
        <f t="shared" si="7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5"/>
      <c r="E20" s="33"/>
      <c r="F20" s="33"/>
      <c r="G20" s="84"/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8"/>
        <v> </v>
      </c>
      <c r="Z20" s="86" t="str">
        <f t="shared" si="9"/>
        <v> </v>
      </c>
      <c r="AA20" s="85" t="str">
        <f t="shared" si="4"/>
        <v> </v>
      </c>
      <c r="AB20" s="86" t="str">
        <f t="shared" si="5"/>
        <v> </v>
      </c>
      <c r="AC20" s="85" t="str">
        <f t="shared" si="6"/>
        <v> </v>
      </c>
      <c r="AD20" s="86" t="str">
        <f t="shared" si="7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5"/>
      <c r="E21" s="32"/>
      <c r="F21" s="32"/>
      <c r="G21" s="84">
        <f>E21*F21</f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8"/>
        <v> </v>
      </c>
      <c r="Z21" s="86" t="str">
        <f t="shared" si="9"/>
        <v> </v>
      </c>
      <c r="AA21" s="85" t="str">
        <f t="shared" si="4"/>
        <v> </v>
      </c>
      <c r="AB21" s="86" t="str">
        <f t="shared" si="5"/>
        <v> </v>
      </c>
      <c r="AC21" s="85" t="str">
        <f t="shared" si="6"/>
        <v> </v>
      </c>
      <c r="AD21" s="86" t="str">
        <f t="shared" si="7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5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8"/>
        <v> </v>
      </c>
      <c r="Z22" s="86" t="str">
        <f t="shared" si="9"/>
        <v> </v>
      </c>
      <c r="AA22" s="85" t="str">
        <f t="shared" si="4"/>
        <v> </v>
      </c>
      <c r="AB22" s="86" t="str">
        <f t="shared" si="5"/>
        <v> </v>
      </c>
      <c r="AC22" s="85" t="str">
        <f t="shared" si="6"/>
        <v> </v>
      </c>
      <c r="AD22" s="86" t="str">
        <f t="shared" si="7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5"/>
      <c r="E23" s="32"/>
      <c r="F23" s="32"/>
      <c r="G23" s="84">
        <f aca="true" t="shared" si="10" ref="G23:G28">E23*F23</f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8"/>
        <v> </v>
      </c>
      <c r="Z23" s="86" t="str">
        <f t="shared" si="9"/>
        <v> </v>
      </c>
      <c r="AA23" s="85" t="str">
        <f t="shared" si="4"/>
        <v> </v>
      </c>
      <c r="AB23" s="86" t="str">
        <f t="shared" si="5"/>
        <v> </v>
      </c>
      <c r="AC23" s="85" t="str">
        <f t="shared" si="6"/>
        <v> </v>
      </c>
      <c r="AD23" s="86" t="str">
        <f t="shared" si="7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5">
        <v>245</v>
      </c>
      <c r="E24" s="32">
        <v>240</v>
      </c>
      <c r="F24" s="32">
        <v>212</v>
      </c>
      <c r="G24" s="84">
        <f t="shared" si="10"/>
        <v>50880</v>
      </c>
      <c r="H24" s="32" t="s">
        <v>148</v>
      </c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249.9</v>
      </c>
      <c r="Q24" s="8">
        <f t="shared" si="12"/>
        <v>252.35</v>
      </c>
      <c r="R24" s="9">
        <f t="shared" si="13"/>
        <v>254.8</v>
      </c>
      <c r="S24" s="9">
        <f t="shared" si="14"/>
        <v>257.25</v>
      </c>
      <c r="T24" s="10">
        <f t="shared" si="15"/>
        <v>257.25</v>
      </c>
      <c r="U24" s="85">
        <f t="shared" si="0"/>
        <v>9.900000000000006</v>
      </c>
      <c r="V24" s="86" t="str">
        <f t="shared" si="1"/>
        <v>Экономия</v>
      </c>
      <c r="W24" s="85">
        <f t="shared" si="2"/>
        <v>12.349999999999994</v>
      </c>
      <c r="X24" s="86" t="str">
        <f t="shared" si="3"/>
        <v>Экономия</v>
      </c>
      <c r="Y24" s="85">
        <f t="shared" si="8"/>
        <v>14.800000000000011</v>
      </c>
      <c r="Z24" s="86" t="str">
        <f t="shared" si="9"/>
        <v>Экономия</v>
      </c>
      <c r="AA24" s="85">
        <f t="shared" si="4"/>
        <v>17.25</v>
      </c>
      <c r="AB24" s="86" t="str">
        <f t="shared" si="5"/>
        <v>Экономия</v>
      </c>
      <c r="AC24" s="85">
        <f t="shared" si="6"/>
        <v>17.25</v>
      </c>
      <c r="AD24" s="86" t="str">
        <f t="shared" si="7"/>
        <v>Экономия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5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8"/>
        <v> </v>
      </c>
      <c r="Z25" s="86" t="str">
        <f t="shared" si="9"/>
        <v> </v>
      </c>
      <c r="AA25" s="85" t="str">
        <f t="shared" si="4"/>
        <v> </v>
      </c>
      <c r="AB25" s="86" t="str">
        <f t="shared" si="5"/>
        <v> </v>
      </c>
      <c r="AC25" s="85" t="str">
        <f t="shared" si="6"/>
        <v> </v>
      </c>
      <c r="AD25" s="86" t="str">
        <f t="shared" si="7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5"/>
      <c r="E26" s="32"/>
      <c r="F26" s="32"/>
      <c r="G26" s="84">
        <f t="shared" si="10"/>
        <v>0</v>
      </c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t="shared" si="0"/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8"/>
        <v> </v>
      </c>
      <c r="Z26" s="86" t="str">
        <f t="shared" si="9"/>
        <v> </v>
      </c>
      <c r="AA26" s="85" t="str">
        <f t="shared" si="4"/>
        <v> </v>
      </c>
      <c r="AB26" s="86" t="str">
        <f t="shared" si="5"/>
        <v> </v>
      </c>
      <c r="AC26" s="85" t="str">
        <f t="shared" si="6"/>
        <v> </v>
      </c>
      <c r="AD26" s="86" t="str">
        <f t="shared" si="7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5"/>
      <c r="E27" s="32"/>
      <c r="F27" s="32"/>
      <c r="G27" s="84">
        <f t="shared" si="10"/>
        <v>0</v>
      </c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0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8"/>
        <v> </v>
      </c>
      <c r="Z27" s="86" t="str">
        <f t="shared" si="9"/>
        <v> </v>
      </c>
      <c r="AA27" s="85" t="str">
        <f t="shared" si="4"/>
        <v> </v>
      </c>
      <c r="AB27" s="86" t="str">
        <f t="shared" si="5"/>
        <v> </v>
      </c>
      <c r="AC27" s="85" t="str">
        <f t="shared" si="6"/>
        <v> </v>
      </c>
      <c r="AD27" s="86" t="str">
        <f t="shared" si="7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5"/>
      <c r="E28" s="32"/>
      <c r="F28" s="32"/>
      <c r="G28" s="84">
        <f t="shared" si="10"/>
        <v>0</v>
      </c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0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8"/>
        <v> </v>
      </c>
      <c r="Z28" s="86" t="str">
        <f t="shared" si="9"/>
        <v> </v>
      </c>
      <c r="AA28" s="85" t="str">
        <f t="shared" si="4"/>
        <v> </v>
      </c>
      <c r="AB28" s="86" t="str">
        <f t="shared" si="5"/>
        <v> </v>
      </c>
      <c r="AC28" s="85" t="str">
        <f t="shared" si="6"/>
        <v> </v>
      </c>
      <c r="AD28" s="86" t="str">
        <f t="shared" si="7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5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0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8"/>
        <v> </v>
      </c>
      <c r="Z29" s="86" t="str">
        <f t="shared" si="9"/>
        <v> </v>
      </c>
      <c r="AA29" s="85" t="str">
        <f t="shared" si="4"/>
        <v> </v>
      </c>
      <c r="AB29" s="86" t="str">
        <f t="shared" si="5"/>
        <v> </v>
      </c>
      <c r="AC29" s="85" t="str">
        <f t="shared" si="6"/>
        <v> </v>
      </c>
      <c r="AD29" s="86" t="str">
        <f t="shared" si="7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5"/>
      <c r="E30" s="32"/>
      <c r="F30" s="32"/>
      <c r="G30" s="84">
        <f>E30*F30</f>
        <v>0</v>
      </c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0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8"/>
        <v> </v>
      </c>
      <c r="Z30" s="86" t="str">
        <f t="shared" si="9"/>
        <v> </v>
      </c>
      <c r="AA30" s="85" t="str">
        <f t="shared" si="4"/>
        <v> </v>
      </c>
      <c r="AB30" s="86" t="str">
        <f t="shared" si="5"/>
        <v> </v>
      </c>
      <c r="AC30" s="85" t="str">
        <f t="shared" si="6"/>
        <v> </v>
      </c>
      <c r="AD30" s="86" t="str">
        <f t="shared" si="7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5"/>
      <c r="E31" s="32"/>
      <c r="F31" s="32"/>
      <c r="G31" s="84">
        <f>E31*F31</f>
        <v>0</v>
      </c>
      <c r="H31" s="32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0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8"/>
        <v> </v>
      </c>
      <c r="Z31" s="86" t="str">
        <f t="shared" si="9"/>
        <v> </v>
      </c>
      <c r="AA31" s="85" t="str">
        <f t="shared" si="4"/>
        <v> </v>
      </c>
      <c r="AB31" s="86" t="str">
        <f t="shared" si="5"/>
        <v> </v>
      </c>
      <c r="AC31" s="85" t="str">
        <f t="shared" si="6"/>
        <v> </v>
      </c>
      <c r="AD31" s="86" t="str">
        <f t="shared" si="7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5"/>
      <c r="E32" s="34"/>
      <c r="F32" s="34"/>
      <c r="G32" s="84">
        <f>E32*F32</f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0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8"/>
        <v> </v>
      </c>
      <c r="Z32" s="86" t="str">
        <f t="shared" si="9"/>
        <v> </v>
      </c>
      <c r="AA32" s="85" t="str">
        <f t="shared" si="4"/>
        <v> </v>
      </c>
      <c r="AB32" s="86" t="str">
        <f t="shared" si="5"/>
        <v> </v>
      </c>
      <c r="AC32" s="85" t="str">
        <f t="shared" si="6"/>
        <v> </v>
      </c>
      <c r="AD32" s="86" t="str">
        <f t="shared" si="7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5"/>
      <c r="E33" s="32"/>
      <c r="F33" s="32"/>
      <c r="G33" s="84">
        <f>E33*F33</f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0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8"/>
        <v> </v>
      </c>
      <c r="Z33" s="86" t="str">
        <f t="shared" si="9"/>
        <v> </v>
      </c>
      <c r="AA33" s="85" t="str">
        <f t="shared" si="4"/>
        <v> </v>
      </c>
      <c r="AB33" s="86" t="str">
        <f t="shared" si="5"/>
        <v> </v>
      </c>
      <c r="AC33" s="85" t="str">
        <f t="shared" si="6"/>
        <v> </v>
      </c>
      <c r="AD33" s="86" t="str">
        <f t="shared" si="7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5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0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8"/>
        <v> </v>
      </c>
      <c r="Z34" s="86" t="str">
        <f t="shared" si="9"/>
        <v> </v>
      </c>
      <c r="AA34" s="85" t="str">
        <f t="shared" si="4"/>
        <v> </v>
      </c>
      <c r="AB34" s="86" t="str">
        <f t="shared" si="5"/>
        <v> </v>
      </c>
      <c r="AC34" s="85" t="str">
        <f t="shared" si="6"/>
        <v> </v>
      </c>
      <c r="AD34" s="86" t="str">
        <f t="shared" si="7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5">
        <v>27.95</v>
      </c>
      <c r="E35" s="84">
        <v>25.5</v>
      </c>
      <c r="F35" s="84">
        <v>18</v>
      </c>
      <c r="G35" s="84">
        <f>E35*F35</f>
        <v>459</v>
      </c>
      <c r="H35" s="84" t="s">
        <v>142</v>
      </c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32.422</v>
      </c>
      <c r="Q35" s="8">
        <f>D35+(D35*(J35+L35)/100)</f>
        <v>32.701499999999996</v>
      </c>
      <c r="R35" s="9">
        <f>D35+((D35*(J35+M35)/100))</f>
        <v>32.981</v>
      </c>
      <c r="S35" s="9">
        <f>D35+((D35*(J35+N35)/100))</f>
        <v>33.2605</v>
      </c>
      <c r="T35" s="10">
        <f>D35+((D35*(J35+O35)/100))</f>
        <v>33.54</v>
      </c>
      <c r="U35" s="85">
        <f t="shared" si="0"/>
        <v>6.921999999999997</v>
      </c>
      <c r="V35" s="86" t="str">
        <f t="shared" si="1"/>
        <v>Экономия</v>
      </c>
      <c r="W35" s="85">
        <f t="shared" si="2"/>
        <v>7.201499999999996</v>
      </c>
      <c r="X35" s="86" t="str">
        <f t="shared" si="3"/>
        <v>Экономия</v>
      </c>
      <c r="Y35" s="85">
        <f t="shared" si="8"/>
        <v>7.481000000000002</v>
      </c>
      <c r="Z35" s="86" t="str">
        <f t="shared" si="9"/>
        <v>Экономия</v>
      </c>
      <c r="AA35" s="85">
        <f t="shared" si="4"/>
        <v>7.7605</v>
      </c>
      <c r="AB35" s="86" t="str">
        <f t="shared" si="5"/>
        <v>Экономия</v>
      </c>
      <c r="AC35" s="85">
        <f t="shared" si="6"/>
        <v>8.04</v>
      </c>
      <c r="AD35" s="86" t="str">
        <f t="shared" si="7"/>
        <v>Экономия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5"/>
      <c r="E36" s="32"/>
      <c r="F36" s="32"/>
      <c r="G36" s="84">
        <f>E36*F36</f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0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8"/>
        <v> </v>
      </c>
      <c r="Z36" s="86" t="str">
        <f t="shared" si="9"/>
        <v> </v>
      </c>
      <c r="AA36" s="85" t="str">
        <f t="shared" si="4"/>
        <v> </v>
      </c>
      <c r="AB36" s="86" t="str">
        <f t="shared" si="5"/>
        <v> </v>
      </c>
      <c r="AC36" s="85" t="str">
        <f t="shared" si="6"/>
        <v> </v>
      </c>
      <c r="AD36" s="86" t="str">
        <f t="shared" si="7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5"/>
      <c r="E37" s="32"/>
      <c r="F37" s="32"/>
      <c r="G37" s="84">
        <f>E37*F37</f>
        <v>0</v>
      </c>
      <c r="H37" s="32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0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8"/>
        <v> </v>
      </c>
      <c r="Z37" s="86" t="str">
        <f t="shared" si="9"/>
        <v> </v>
      </c>
      <c r="AA37" s="85" t="str">
        <f t="shared" si="4"/>
        <v> </v>
      </c>
      <c r="AB37" s="86" t="str">
        <f t="shared" si="5"/>
        <v> </v>
      </c>
      <c r="AC37" s="85" t="str">
        <f t="shared" si="6"/>
        <v> </v>
      </c>
      <c r="AD37" s="86" t="str">
        <f t="shared" si="7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5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0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8"/>
        <v> </v>
      </c>
      <c r="Z38" s="86" t="str">
        <f t="shared" si="9"/>
        <v> </v>
      </c>
      <c r="AA38" s="85" t="str">
        <f t="shared" si="4"/>
        <v> </v>
      </c>
      <c r="AB38" s="86" t="str">
        <f t="shared" si="5"/>
        <v> </v>
      </c>
      <c r="AC38" s="85" t="str">
        <f t="shared" si="6"/>
        <v> </v>
      </c>
      <c r="AD38" s="86" t="str">
        <f t="shared" si="7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5"/>
      <c r="E39" s="32"/>
      <c r="F39" s="32"/>
      <c r="G39" s="84">
        <f aca="true" t="shared" si="16" ref="G39:G44">E39*F39</f>
        <v>0</v>
      </c>
      <c r="H39" s="32"/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7" ref="P39:P44">D39+(D39*(SUM(J39%,K39%)))</f>
        <v>0</v>
      </c>
      <c r="Q39" s="8">
        <f aca="true" t="shared" si="18" ref="Q39:Q44">D39+(D39*(J39+L39)/100)</f>
        <v>0</v>
      </c>
      <c r="R39" s="9">
        <f aca="true" t="shared" si="19" ref="R39:R44">D39+((D39*(J39+M39)/100))</f>
        <v>0</v>
      </c>
      <c r="S39" s="9">
        <f aca="true" t="shared" si="20" ref="S39:S44">D39+((D39*(J39+N39)/100))</f>
        <v>0</v>
      </c>
      <c r="T39" s="10">
        <f aca="true" t="shared" si="21" ref="T39:T44">D39+((D39*(J39+O39)/100))</f>
        <v>0</v>
      </c>
      <c r="U39" s="85" t="str">
        <f t="shared" si="0"/>
        <v> </v>
      </c>
      <c r="V39" s="86" t="str">
        <f t="shared" si="1"/>
        <v> </v>
      </c>
      <c r="W39" s="85" t="str">
        <f t="shared" si="2"/>
        <v> </v>
      </c>
      <c r="X39" s="86" t="str">
        <f t="shared" si="3"/>
        <v> </v>
      </c>
      <c r="Y39" s="85" t="str">
        <f t="shared" si="8"/>
        <v> </v>
      </c>
      <c r="Z39" s="86" t="str">
        <f t="shared" si="9"/>
        <v> </v>
      </c>
      <c r="AA39" s="85" t="str">
        <f t="shared" si="4"/>
        <v> </v>
      </c>
      <c r="AB39" s="86" t="str">
        <f t="shared" si="5"/>
        <v> </v>
      </c>
      <c r="AC39" s="85" t="str">
        <f t="shared" si="6"/>
        <v> </v>
      </c>
      <c r="AD39" s="86" t="str">
        <f t="shared" si="7"/>
        <v> 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5"/>
      <c r="E40" s="32"/>
      <c r="F40" s="32"/>
      <c r="G40" s="84">
        <f t="shared" si="16"/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7"/>
        <v>0</v>
      </c>
      <c r="Q40" s="8">
        <f t="shared" si="18"/>
        <v>0</v>
      </c>
      <c r="R40" s="9">
        <f t="shared" si="19"/>
        <v>0</v>
      </c>
      <c r="S40" s="9">
        <f t="shared" si="20"/>
        <v>0</v>
      </c>
      <c r="T40" s="10">
        <f t="shared" si="21"/>
        <v>0</v>
      </c>
      <c r="U40" s="85" t="str">
        <f t="shared" si="0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8"/>
        <v> </v>
      </c>
      <c r="Z40" s="86" t="str">
        <f t="shared" si="9"/>
        <v> </v>
      </c>
      <c r="AA40" s="85" t="str">
        <f t="shared" si="4"/>
        <v> </v>
      </c>
      <c r="AB40" s="86" t="str">
        <f t="shared" si="5"/>
        <v> </v>
      </c>
      <c r="AC40" s="85" t="str">
        <f t="shared" si="6"/>
        <v> </v>
      </c>
      <c r="AD40" s="86" t="str">
        <f t="shared" si="7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5"/>
      <c r="E41" s="32"/>
      <c r="F41" s="32"/>
      <c r="G41" s="84">
        <f t="shared" si="16"/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7"/>
        <v>0</v>
      </c>
      <c r="Q41" s="8">
        <f t="shared" si="18"/>
        <v>0</v>
      </c>
      <c r="R41" s="9">
        <f t="shared" si="19"/>
        <v>0</v>
      </c>
      <c r="S41" s="9">
        <f t="shared" si="20"/>
        <v>0</v>
      </c>
      <c r="T41" s="10">
        <f t="shared" si="21"/>
        <v>0</v>
      </c>
      <c r="U41" s="85" t="str">
        <f t="shared" si="0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8"/>
        <v> </v>
      </c>
      <c r="Z41" s="86" t="str">
        <f t="shared" si="9"/>
        <v> </v>
      </c>
      <c r="AA41" s="85" t="str">
        <f t="shared" si="4"/>
        <v> </v>
      </c>
      <c r="AB41" s="86" t="str">
        <f t="shared" si="5"/>
        <v> </v>
      </c>
      <c r="AC41" s="85" t="str">
        <f t="shared" si="6"/>
        <v> </v>
      </c>
      <c r="AD41" s="86" t="str">
        <f t="shared" si="7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5"/>
      <c r="E42" s="32"/>
      <c r="F42" s="32"/>
      <c r="G42" s="84">
        <f t="shared" si="16"/>
        <v>0</v>
      </c>
      <c r="H42" s="32"/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7"/>
        <v>0</v>
      </c>
      <c r="Q42" s="8">
        <f t="shared" si="18"/>
        <v>0</v>
      </c>
      <c r="R42" s="9">
        <f t="shared" si="19"/>
        <v>0</v>
      </c>
      <c r="S42" s="9">
        <f t="shared" si="20"/>
        <v>0</v>
      </c>
      <c r="T42" s="10">
        <f t="shared" si="21"/>
        <v>0</v>
      </c>
      <c r="U42" s="85" t="str">
        <f t="shared" si="0"/>
        <v> </v>
      </c>
      <c r="V42" s="86" t="str">
        <f t="shared" si="1"/>
        <v> </v>
      </c>
      <c r="W42" s="85" t="str">
        <f t="shared" si="2"/>
        <v> </v>
      </c>
      <c r="X42" s="86" t="str">
        <f t="shared" si="3"/>
        <v> </v>
      </c>
      <c r="Y42" s="85" t="str">
        <f t="shared" si="8"/>
        <v> </v>
      </c>
      <c r="Z42" s="86" t="str">
        <f t="shared" si="9"/>
        <v> </v>
      </c>
      <c r="AA42" s="85" t="str">
        <f t="shared" si="4"/>
        <v> </v>
      </c>
      <c r="AB42" s="86" t="str">
        <f t="shared" si="5"/>
        <v> </v>
      </c>
      <c r="AC42" s="85" t="str">
        <f t="shared" si="6"/>
        <v> </v>
      </c>
      <c r="AD42" s="86" t="str">
        <f t="shared" si="7"/>
        <v> </v>
      </c>
    </row>
    <row r="43" spans="1:30" ht="40.5" customHeight="1">
      <c r="A43" s="5"/>
      <c r="B43" s="74"/>
      <c r="C43" s="69" t="s">
        <v>125</v>
      </c>
      <c r="D43" s="65"/>
      <c r="E43" s="34"/>
      <c r="F43" s="34"/>
      <c r="G43" s="84">
        <f t="shared" si="16"/>
        <v>0</v>
      </c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7"/>
        <v>0</v>
      </c>
      <c r="Q43" s="50">
        <f t="shared" si="18"/>
        <v>0</v>
      </c>
      <c r="R43" s="51">
        <f t="shared" si="19"/>
        <v>0</v>
      </c>
      <c r="S43" s="51">
        <f t="shared" si="20"/>
        <v>0</v>
      </c>
      <c r="T43" s="52">
        <f t="shared" si="21"/>
        <v>0</v>
      </c>
      <c r="U43" s="87" t="str">
        <f t="shared" si="0"/>
        <v> </v>
      </c>
      <c r="V43" s="88" t="str">
        <f t="shared" si="1"/>
        <v> </v>
      </c>
      <c r="W43" s="87" t="str">
        <f t="shared" si="2"/>
        <v> </v>
      </c>
      <c r="X43" s="88" t="str">
        <f t="shared" si="3"/>
        <v> </v>
      </c>
      <c r="Y43" s="87" t="str">
        <f t="shared" si="8"/>
        <v> </v>
      </c>
      <c r="Z43" s="88" t="str">
        <f t="shared" si="9"/>
        <v> </v>
      </c>
      <c r="AA43" s="87" t="str">
        <f t="shared" si="4"/>
        <v> </v>
      </c>
      <c r="AB43" s="88" t="str">
        <f t="shared" si="5"/>
        <v> </v>
      </c>
      <c r="AC43" s="87" t="str">
        <f t="shared" si="6"/>
        <v> </v>
      </c>
      <c r="AD43" s="88" t="str">
        <f t="shared" si="7"/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5"/>
      <c r="E44" s="32"/>
      <c r="F44" s="32"/>
      <c r="G44" s="84">
        <f t="shared" si="16"/>
        <v>0</v>
      </c>
      <c r="H44" s="32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7"/>
        <v>0</v>
      </c>
      <c r="Q44" s="8">
        <f t="shared" si="18"/>
        <v>0</v>
      </c>
      <c r="R44" s="9">
        <f t="shared" si="19"/>
        <v>0</v>
      </c>
      <c r="S44" s="9">
        <f t="shared" si="20"/>
        <v>0</v>
      </c>
      <c r="T44" s="10">
        <f t="shared" si="21"/>
        <v>0</v>
      </c>
      <c r="U44" s="85" t="str">
        <f t="shared" si="0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8"/>
        <v> </v>
      </c>
      <c r="Z44" s="86" t="str">
        <f t="shared" si="9"/>
        <v> </v>
      </c>
      <c r="AA44" s="85" t="str">
        <f t="shared" si="4"/>
        <v> </v>
      </c>
      <c r="AB44" s="86" t="str">
        <f t="shared" si="5"/>
        <v> </v>
      </c>
      <c r="AC44" s="85" t="str">
        <f t="shared" si="6"/>
        <v> </v>
      </c>
      <c r="AD44" s="86" t="str">
        <f t="shared" si="7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103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0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8"/>
        <v> </v>
      </c>
      <c r="Z45" s="86" t="str">
        <f t="shared" si="9"/>
        <v> </v>
      </c>
      <c r="AA45" s="85" t="str">
        <f t="shared" si="4"/>
        <v> </v>
      </c>
      <c r="AB45" s="86" t="str">
        <f t="shared" si="5"/>
        <v> </v>
      </c>
      <c r="AC45" s="85" t="str">
        <f t="shared" si="6"/>
        <v> </v>
      </c>
      <c r="AD45" s="86" t="str">
        <f t="shared" si="7"/>
        <v> </v>
      </c>
    </row>
    <row r="46" spans="1:30" s="53" customFormat="1" ht="47.25" customHeight="1">
      <c r="A46" s="17"/>
      <c r="B46" s="74"/>
      <c r="C46" s="67" t="s">
        <v>126</v>
      </c>
      <c r="D46" s="104"/>
      <c r="E46" s="34"/>
      <c r="F46" s="34"/>
      <c r="G46" s="84">
        <f>E46*F46</f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2" ref="P46:P51">D46+(D46*(SUM(J46%,K46%)))</f>
        <v>0</v>
      </c>
      <c r="Q46" s="50">
        <f aca="true" t="shared" si="23" ref="Q46:Q51">D46+(D46*(J46+L46)/100)</f>
        <v>0</v>
      </c>
      <c r="R46" s="51">
        <f aca="true" t="shared" si="24" ref="R46:R51">D46+((D46*(J46+M46)/100))</f>
        <v>0</v>
      </c>
      <c r="S46" s="51">
        <f aca="true" t="shared" si="25" ref="S46:S51">D46+((D46*(J46+N46)/100))</f>
        <v>0</v>
      </c>
      <c r="T46" s="52">
        <f aca="true" t="shared" si="26" ref="T46:T51">D46+((D46*(J46+O46)/100))</f>
        <v>0</v>
      </c>
      <c r="U46" s="87" t="str">
        <f t="shared" si="0"/>
        <v> </v>
      </c>
      <c r="V46" s="88" t="str">
        <f t="shared" si="1"/>
        <v> </v>
      </c>
      <c r="W46" s="87" t="str">
        <f t="shared" si="2"/>
        <v> </v>
      </c>
      <c r="X46" s="88" t="str">
        <f t="shared" si="3"/>
        <v> </v>
      </c>
      <c r="Y46" s="87" t="str">
        <f t="shared" si="8"/>
        <v> </v>
      </c>
      <c r="Z46" s="88" t="str">
        <f t="shared" si="9"/>
        <v> </v>
      </c>
      <c r="AA46" s="87" t="str">
        <f t="shared" si="4"/>
        <v> </v>
      </c>
      <c r="AB46" s="88" t="str">
        <f t="shared" si="5"/>
        <v> </v>
      </c>
      <c r="AC46" s="87" t="str">
        <f t="shared" si="6"/>
        <v> </v>
      </c>
      <c r="AD46" s="88" t="str">
        <f t="shared" si="7"/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5">
        <v>14.48</v>
      </c>
      <c r="E47" s="84">
        <v>14.35</v>
      </c>
      <c r="F47" s="32">
        <v>28</v>
      </c>
      <c r="G47" s="84">
        <f>E47*F47</f>
        <v>401.8</v>
      </c>
      <c r="H47" s="84" t="s">
        <v>140</v>
      </c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2"/>
        <v>14.9144</v>
      </c>
      <c r="Q47" s="50">
        <f t="shared" si="23"/>
        <v>15.0592</v>
      </c>
      <c r="R47" s="51">
        <f t="shared" si="24"/>
        <v>15.204</v>
      </c>
      <c r="S47" s="51">
        <f t="shared" si="25"/>
        <v>15.3488</v>
      </c>
      <c r="T47" s="52">
        <f t="shared" si="26"/>
        <v>15.4936</v>
      </c>
      <c r="U47" s="85">
        <f t="shared" si="0"/>
        <v>0.5644000000000009</v>
      </c>
      <c r="V47" s="86" t="str">
        <f t="shared" si="1"/>
        <v>Экономия</v>
      </c>
      <c r="W47" s="85">
        <f t="shared" si="2"/>
        <v>0.7092000000000009</v>
      </c>
      <c r="X47" s="86" t="str">
        <f t="shared" si="3"/>
        <v>Экономия</v>
      </c>
      <c r="Y47" s="85">
        <f t="shared" si="8"/>
        <v>0.854000000000001</v>
      </c>
      <c r="Z47" s="86" t="str">
        <f t="shared" si="9"/>
        <v>Экономия</v>
      </c>
      <c r="AA47" s="85">
        <f t="shared" si="4"/>
        <v>0.998800000000001</v>
      </c>
      <c r="AB47" s="86" t="str">
        <f t="shared" si="5"/>
        <v>Экономия</v>
      </c>
      <c r="AC47" s="85">
        <f t="shared" si="6"/>
        <v>1.143600000000001</v>
      </c>
      <c r="AD47" s="86" t="str">
        <f t="shared" si="7"/>
        <v>Экономия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5">
        <v>14.28</v>
      </c>
      <c r="E48" s="84">
        <v>13.35</v>
      </c>
      <c r="F48" s="32">
        <v>84</v>
      </c>
      <c r="G48" s="84">
        <f>E48*F48</f>
        <v>1121.3999999999999</v>
      </c>
      <c r="H48" s="84" t="s">
        <v>140</v>
      </c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2"/>
        <v>14.7084</v>
      </c>
      <c r="Q48" s="50">
        <f t="shared" si="23"/>
        <v>14.851199999999999</v>
      </c>
      <c r="R48" s="51">
        <f t="shared" si="24"/>
        <v>14.994</v>
      </c>
      <c r="S48" s="51">
        <f t="shared" si="25"/>
        <v>15.1368</v>
      </c>
      <c r="T48" s="52">
        <f t="shared" si="26"/>
        <v>15.279599999999999</v>
      </c>
      <c r="U48" s="85">
        <f t="shared" si="0"/>
        <v>1.3583999999999996</v>
      </c>
      <c r="V48" s="86" t="str">
        <f t="shared" si="1"/>
        <v>Экономия</v>
      </c>
      <c r="W48" s="85">
        <f t="shared" si="2"/>
        <v>1.501199999999999</v>
      </c>
      <c r="X48" s="86" t="str">
        <f t="shared" si="3"/>
        <v>Экономия</v>
      </c>
      <c r="Y48" s="85">
        <f t="shared" si="8"/>
        <v>1.6440000000000001</v>
      </c>
      <c r="Z48" s="86" t="str">
        <f t="shared" si="9"/>
        <v>Экономия</v>
      </c>
      <c r="AA48" s="85">
        <f t="shared" si="4"/>
        <v>1.7867999999999995</v>
      </c>
      <c r="AB48" s="86" t="str">
        <f t="shared" si="5"/>
        <v>Экономия</v>
      </c>
      <c r="AC48" s="85">
        <f t="shared" si="6"/>
        <v>1.9295999999999989</v>
      </c>
      <c r="AD48" s="86" t="str">
        <f t="shared" si="7"/>
        <v>Экономия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5">
        <v>13.57</v>
      </c>
      <c r="E49" s="84">
        <v>13.3</v>
      </c>
      <c r="F49" s="32">
        <v>56</v>
      </c>
      <c r="G49" s="84">
        <f>E49*F49</f>
        <v>744.8000000000001</v>
      </c>
      <c r="H49" s="84" t="s">
        <v>140</v>
      </c>
      <c r="I49" s="32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2"/>
        <v>13.9771</v>
      </c>
      <c r="Q49" s="50">
        <f t="shared" si="23"/>
        <v>14.1128</v>
      </c>
      <c r="R49" s="51">
        <f t="shared" si="24"/>
        <v>14.2485</v>
      </c>
      <c r="S49" s="51">
        <f t="shared" si="25"/>
        <v>14.3842</v>
      </c>
      <c r="T49" s="52">
        <f t="shared" si="26"/>
        <v>14.5199</v>
      </c>
      <c r="U49" s="85">
        <f t="shared" si="0"/>
        <v>0.6770999999999994</v>
      </c>
      <c r="V49" s="86" t="str">
        <f t="shared" si="1"/>
        <v>Экономия</v>
      </c>
      <c r="W49" s="85">
        <f t="shared" si="2"/>
        <v>0.8127999999999993</v>
      </c>
      <c r="X49" s="86" t="str">
        <f t="shared" si="3"/>
        <v>Экономия</v>
      </c>
      <c r="Y49" s="85">
        <f t="shared" si="8"/>
        <v>0.9484999999999992</v>
      </c>
      <c r="Z49" s="86" t="str">
        <f t="shared" si="9"/>
        <v>Экономия</v>
      </c>
      <c r="AA49" s="85">
        <f t="shared" si="4"/>
        <v>1.0841999999999992</v>
      </c>
      <c r="AB49" s="86" t="str">
        <f t="shared" si="5"/>
        <v>Экономия</v>
      </c>
      <c r="AC49" s="85">
        <f t="shared" si="6"/>
        <v>1.219899999999999</v>
      </c>
      <c r="AD49" s="86" t="str">
        <f t="shared" si="7"/>
        <v>Экономия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5"/>
      <c r="E50" s="32"/>
      <c r="F50" s="32"/>
      <c r="G50" s="84">
        <f>E50*F50</f>
        <v>0</v>
      </c>
      <c r="H50" s="84"/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2"/>
        <v>0</v>
      </c>
      <c r="Q50" s="50">
        <f t="shared" si="23"/>
        <v>0</v>
      </c>
      <c r="R50" s="51">
        <f t="shared" si="24"/>
        <v>0</v>
      </c>
      <c r="S50" s="51">
        <f t="shared" si="25"/>
        <v>0</v>
      </c>
      <c r="T50" s="52">
        <f t="shared" si="26"/>
        <v>0</v>
      </c>
      <c r="U50" s="85" t="str">
        <f t="shared" si="0"/>
        <v> </v>
      </c>
      <c r="V50" s="86" t="str">
        <f t="shared" si="1"/>
        <v> </v>
      </c>
      <c r="W50" s="85" t="str">
        <f t="shared" si="2"/>
        <v> </v>
      </c>
      <c r="X50" s="86" t="str">
        <f t="shared" si="3"/>
        <v> </v>
      </c>
      <c r="Y50" s="85" t="str">
        <f t="shared" si="8"/>
        <v> </v>
      </c>
      <c r="Z50" s="86" t="str">
        <f t="shared" si="9"/>
        <v> </v>
      </c>
      <c r="AA50" s="85" t="str">
        <f t="shared" si="4"/>
        <v> </v>
      </c>
      <c r="AB50" s="86" t="str">
        <f t="shared" si="5"/>
        <v> </v>
      </c>
      <c r="AC50" s="85" t="str">
        <f t="shared" si="6"/>
        <v> </v>
      </c>
      <c r="AD50" s="86" t="str">
        <f t="shared" si="7"/>
        <v> 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5"/>
      <c r="E51" s="32"/>
      <c r="F51" s="32"/>
      <c r="G51" s="84"/>
      <c r="H51" s="84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2"/>
        <v>0</v>
      </c>
      <c r="Q51" s="50">
        <f t="shared" si="23"/>
        <v>0</v>
      </c>
      <c r="R51" s="51">
        <f t="shared" si="24"/>
        <v>0</v>
      </c>
      <c r="S51" s="51">
        <f t="shared" si="25"/>
        <v>0</v>
      </c>
      <c r="T51" s="52">
        <f t="shared" si="26"/>
        <v>0</v>
      </c>
      <c r="U51" s="85" t="str">
        <f t="shared" si="0"/>
        <v> </v>
      </c>
      <c r="V51" s="86" t="str">
        <f t="shared" si="1"/>
        <v> </v>
      </c>
      <c r="W51" s="85" t="str">
        <f t="shared" si="2"/>
        <v> </v>
      </c>
      <c r="X51" s="86" t="str">
        <f t="shared" si="3"/>
        <v> </v>
      </c>
      <c r="Y51" s="85" t="str">
        <f t="shared" si="8"/>
        <v> </v>
      </c>
      <c r="Z51" s="86" t="str">
        <f t="shared" si="9"/>
        <v> </v>
      </c>
      <c r="AA51" s="85" t="str">
        <f t="shared" si="4"/>
        <v> </v>
      </c>
      <c r="AB51" s="86" t="str">
        <f t="shared" si="5"/>
        <v> </v>
      </c>
      <c r="AC51" s="85" t="str">
        <f t="shared" si="6"/>
        <v> </v>
      </c>
      <c r="AD51" s="86" t="str">
        <f t="shared" si="7"/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0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8"/>
        <v> </v>
      </c>
      <c r="Z52" s="86" t="str">
        <f t="shared" si="9"/>
        <v> </v>
      </c>
      <c r="AA52" s="85" t="str">
        <f t="shared" si="4"/>
        <v> </v>
      </c>
      <c r="AB52" s="86" t="str">
        <f t="shared" si="5"/>
        <v> </v>
      </c>
      <c r="AC52" s="85" t="str">
        <f t="shared" si="6"/>
        <v> </v>
      </c>
      <c r="AD52" s="86" t="str">
        <f t="shared" si="7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>E53*F53</f>
        <v>0</v>
      </c>
      <c r="H53" s="35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0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8"/>
        <v> </v>
      </c>
      <c r="Z53" s="86" t="str">
        <f t="shared" si="9"/>
        <v> </v>
      </c>
      <c r="AA53" s="85" t="str">
        <f t="shared" si="4"/>
        <v> </v>
      </c>
      <c r="AB53" s="86" t="str">
        <f t="shared" si="5"/>
        <v> </v>
      </c>
      <c r="AC53" s="85" t="str">
        <f t="shared" si="6"/>
        <v> </v>
      </c>
      <c r="AD53" s="86" t="str">
        <f t="shared" si="7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23" t="s">
        <v>131</v>
      </c>
      <c r="B55" s="124"/>
      <c r="C55" s="124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1:AD1"/>
    <mergeCell ref="P8:T8"/>
    <mergeCell ref="K8:O8"/>
    <mergeCell ref="B4:AD4"/>
    <mergeCell ref="B5:AD5"/>
    <mergeCell ref="B6:AD6"/>
    <mergeCell ref="B3:AD3"/>
    <mergeCell ref="B2:AD2"/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view="pageBreakPreview" zoomScale="55" zoomScaleNormal="60" zoomScaleSheetLayoutView="55" workbookViewId="0" topLeftCell="B43">
      <selection activeCell="I11" sqref="I11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07" t="s">
        <v>123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50.25" customHeight="1">
      <c r="A2" s="54"/>
      <c r="B2" s="106" t="str">
        <f>'1 неделя'!B2:AD2</f>
        <v>г.Ядрин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9.5" customHeight="1">
      <c r="A3" s="54"/>
      <c r="B3" s="119" t="s">
        <v>127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2:30" ht="30.75" customHeight="1">
      <c r="B4" s="114" t="s">
        <v>146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2:30" ht="30.75" customHeight="1">
      <c r="B5" s="106" t="str">
        <f>'1 неделя'!B5:AD5</f>
        <v>РГОУ НПО "ПЛ№25 г.Ядрин" Минобразования Чувашии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2:30" ht="18.75" customHeight="1">
      <c r="B6" s="117" t="s">
        <v>124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11" t="s">
        <v>74</v>
      </c>
      <c r="L8" s="112"/>
      <c r="M8" s="112"/>
      <c r="N8" s="112"/>
      <c r="O8" s="113"/>
      <c r="P8" s="108" t="s">
        <v>76</v>
      </c>
      <c r="Q8" s="109"/>
      <c r="R8" s="109"/>
      <c r="S8" s="109"/>
      <c r="T8" s="110"/>
      <c r="U8" s="128" t="s">
        <v>81</v>
      </c>
      <c r="V8" s="129"/>
      <c r="W8" s="129"/>
      <c r="X8" s="129"/>
      <c r="Y8" s="129"/>
      <c r="Z8" s="129"/>
      <c r="AA8" s="129"/>
      <c r="AB8" s="129"/>
      <c r="AC8" s="129"/>
      <c r="AD8" s="130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37">
        <v>10</v>
      </c>
      <c r="L9" s="137"/>
      <c r="M9" s="137"/>
      <c r="N9" s="137"/>
      <c r="O9" s="138"/>
      <c r="P9" s="131">
        <v>11</v>
      </c>
      <c r="Q9" s="132"/>
      <c r="R9" s="132"/>
      <c r="S9" s="132"/>
      <c r="T9" s="133"/>
      <c r="U9" s="134">
        <v>12</v>
      </c>
      <c r="V9" s="135"/>
      <c r="W9" s="135"/>
      <c r="X9" s="135"/>
      <c r="Y9" s="135"/>
      <c r="Z9" s="135"/>
      <c r="AA9" s="135"/>
      <c r="AB9" s="135"/>
      <c r="AC9" s="135"/>
      <c r="AD9" s="136"/>
    </row>
    <row r="10" spans="1:30" ht="62.25" customHeight="1" thickTop="1">
      <c r="A10" s="22"/>
      <c r="B10" s="76"/>
      <c r="C10" s="77"/>
      <c r="D10" s="78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05" t="s">
        <v>63</v>
      </c>
      <c r="V10" s="126"/>
      <c r="W10" s="126" t="s">
        <v>64</v>
      </c>
      <c r="X10" s="126"/>
      <c r="Y10" s="126" t="s">
        <v>65</v>
      </c>
      <c r="Z10" s="126"/>
      <c r="AA10" s="126" t="s">
        <v>66</v>
      </c>
      <c r="AB10" s="126"/>
      <c r="AC10" s="126" t="s">
        <v>67</v>
      </c>
      <c r="AD10" s="127"/>
    </row>
    <row r="11" spans="1:30" ht="40.5" customHeight="1">
      <c r="A11" s="5" t="s">
        <v>1</v>
      </c>
      <c r="B11" s="72">
        <v>1</v>
      </c>
      <c r="C11" s="67" t="s">
        <v>2</v>
      </c>
      <c r="D11" s="65">
        <v>10.38</v>
      </c>
      <c r="E11" s="32">
        <v>10</v>
      </c>
      <c r="F11" s="32">
        <v>460</v>
      </c>
      <c r="G11" s="32">
        <f>E11*F11</f>
        <v>4600</v>
      </c>
      <c r="H11" s="32" t="s">
        <v>150</v>
      </c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12.352200000000002</v>
      </c>
      <c r="Q11" s="8">
        <f>D11+D11*SUM(J11,L11)/100</f>
        <v>12.456000000000001</v>
      </c>
      <c r="R11" s="9">
        <f>D11+((D11*(J11+M11)/100))</f>
        <v>12.559800000000001</v>
      </c>
      <c r="S11" s="9">
        <f>D11+((D11*(J11+N11)/100))</f>
        <v>12.6636</v>
      </c>
      <c r="T11" s="10">
        <f>D11+((D11*(J11+O11)/100))</f>
        <v>12.7674</v>
      </c>
      <c r="U11" s="85">
        <f aca="true" t="shared" si="0" ref="U11:U53">IF(E11=0," ",IF(ISBLANK(E11)," ",P11-E11))</f>
        <v>2.3522000000000016</v>
      </c>
      <c r="V11" s="86" t="str">
        <f aca="true" t="shared" si="1" ref="V11:V53">IF(ISBLANK(E11)," ",IF(E11=P11,"-",IF(E11=0," ",IF(E11&gt;P11,"Превышение",IF(E11&lt;P11,"Экономия")))))</f>
        <v>Экономия</v>
      </c>
      <c r="W11" s="85">
        <f aca="true" t="shared" si="2" ref="W11:W53">IF(E11=0," ",IF(ISBLANK(E11)," ",Q11-E11))</f>
        <v>2.4560000000000013</v>
      </c>
      <c r="X11" s="86" t="str">
        <f aca="true" t="shared" si="3" ref="X11:X53">IF(ISBLANK(E11)," ",IF(E11=Q11,"-",IF(E11=0," ",IF(E11&gt;Q11,"Превышение",IF(E11&lt;Q11,"Экономия")))))</f>
        <v>Экономия</v>
      </c>
      <c r="Y11" s="85">
        <f>IF($E11=0," ",IF(ISBLANK($E11)," ",R11-$E11))</f>
        <v>2.559800000000001</v>
      </c>
      <c r="Z11" s="86" t="str">
        <f>IF(ISBLANK($E11)," ",IF($E11=R11,"-",IF($E11=0," ",IF($E11&gt;R11,"Превышение",IF($E11&lt;R11,"Экономия")))))</f>
        <v>Экономия</v>
      </c>
      <c r="AA11" s="85">
        <f aca="true" t="shared" si="4" ref="AA11:AA53">IF($E11=0," ",IF(ISBLANK($E11)," ",S11-$E11))</f>
        <v>2.6636000000000006</v>
      </c>
      <c r="AB11" s="86" t="str">
        <f aca="true" t="shared" si="5" ref="AB11:AB53">IF(ISBLANK($E11)," ",IF($E11=S11,"-",IF($E11=0," ",IF($E11&gt;S11,"Превышение",IF($E11&lt;S11,"Экономия")))))</f>
        <v>Экономия</v>
      </c>
      <c r="AC11" s="85">
        <f aca="true" t="shared" si="6" ref="AC11:AC53">IF($E11=0," ",IF(ISBLANK($E11)," ",T11-$E11))</f>
        <v>2.7674000000000003</v>
      </c>
      <c r="AD11" s="86" t="str">
        <f aca="true" t="shared" si="7" ref="AD11:AD53">IF(ISBLANK($E11)," ",IF($E11=T11,"-",IF($E11=0," ",IF($E11&gt;T11,"Превышение",IF($E11&lt;T11,"Экономия")))))</f>
        <v>Экономия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4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t="shared" si="1"/>
        <v> </v>
      </c>
      <c r="W12" s="85" t="str">
        <f t="shared" si="2"/>
        <v> </v>
      </c>
      <c r="X12" s="86" t="str">
        <f t="shared" si="3"/>
        <v> </v>
      </c>
      <c r="Y12" s="85" t="str">
        <f aca="true" t="shared" si="8" ref="Y12:Y53">IF(E12=0," ",IF(ISBLANK(E12)," ",R12-E12))</f>
        <v> </v>
      </c>
      <c r="Z12" s="86" t="str">
        <f aca="true" t="shared" si="9" ref="Z12:Z53">IF(ISBLANK(E12)," ",IF(E12=R12,"-",IF(E12=0," ",IF(E12&gt;R12,"Превышение",IF(E12&lt;R12,"Экономия")))))</f>
        <v> </v>
      </c>
      <c r="AA12" s="85" t="str">
        <f t="shared" si="4"/>
        <v> </v>
      </c>
      <c r="AB12" s="86" t="str">
        <f t="shared" si="5"/>
        <v> </v>
      </c>
      <c r="AC12" s="85" t="str">
        <f t="shared" si="6"/>
        <v> </v>
      </c>
      <c r="AD12" s="86" t="str">
        <f t="shared" si="7"/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5"/>
      <c r="E13" s="84"/>
      <c r="F13" s="32"/>
      <c r="G13" s="84">
        <f>E13*F13</f>
        <v>0</v>
      </c>
      <c r="H13" s="84"/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0</v>
      </c>
      <c r="Q13" s="8">
        <f>D13+(D13*(J13+L13)/100)</f>
        <v>0</v>
      </c>
      <c r="R13" s="9">
        <f>D13+((D13*(J13+M13)/100))</f>
        <v>0</v>
      </c>
      <c r="S13" s="9">
        <f>D13+((D13*(J13+N13)/100))</f>
        <v>0</v>
      </c>
      <c r="T13" s="10">
        <f>D13+((D13*(J13+O13)/100))</f>
        <v>0</v>
      </c>
      <c r="U13" s="85" t="str">
        <f t="shared" si="0"/>
        <v> </v>
      </c>
      <c r="V13" s="86" t="str">
        <f t="shared" si="1"/>
        <v> </v>
      </c>
      <c r="W13" s="85" t="str">
        <f t="shared" si="2"/>
        <v> </v>
      </c>
      <c r="X13" s="86" t="str">
        <f t="shared" si="3"/>
        <v> </v>
      </c>
      <c r="Y13" s="85" t="str">
        <f t="shared" si="8"/>
        <v> </v>
      </c>
      <c r="Z13" s="86" t="str">
        <f t="shared" si="9"/>
        <v> </v>
      </c>
      <c r="AA13" s="85" t="str">
        <f t="shared" si="4"/>
        <v> </v>
      </c>
      <c r="AB13" s="86" t="str">
        <f t="shared" si="5"/>
        <v> </v>
      </c>
      <c r="AC13" s="85" t="str">
        <f t="shared" si="6"/>
        <v> </v>
      </c>
      <c r="AD13" s="86" t="str">
        <f t="shared" si="7"/>
        <v> 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5"/>
      <c r="E14" s="84"/>
      <c r="F14" s="32"/>
      <c r="G14" s="84">
        <f>E14*F14</f>
        <v>0</v>
      </c>
      <c r="H14" s="84"/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0</v>
      </c>
      <c r="Q14" s="8">
        <f>D14+(D14*(J14+L14)/100)</f>
        <v>0</v>
      </c>
      <c r="R14" s="9">
        <f>D14+((D14*(J14+M14)/100))</f>
        <v>0</v>
      </c>
      <c r="S14" s="9">
        <f>D14+((D14*(J14+N14)/100))</f>
        <v>0</v>
      </c>
      <c r="T14" s="10">
        <f>D14+((D14*(J14+O14)/100))</f>
        <v>0</v>
      </c>
      <c r="U14" s="85" t="str">
        <f t="shared" si="0"/>
        <v> </v>
      </c>
      <c r="V14" s="86" t="str">
        <f t="shared" si="1"/>
        <v> </v>
      </c>
      <c r="W14" s="85" t="str">
        <f t="shared" si="2"/>
        <v> </v>
      </c>
      <c r="X14" s="86" t="str">
        <f t="shared" si="3"/>
        <v> </v>
      </c>
      <c r="Y14" s="85" t="str">
        <f t="shared" si="8"/>
        <v> </v>
      </c>
      <c r="Z14" s="86" t="str">
        <f t="shared" si="9"/>
        <v> </v>
      </c>
      <c r="AA14" s="85" t="str">
        <f t="shared" si="4"/>
        <v> </v>
      </c>
      <c r="AB14" s="86" t="str">
        <f t="shared" si="5"/>
        <v> </v>
      </c>
      <c r="AC14" s="85" t="str">
        <f t="shared" si="6"/>
        <v> </v>
      </c>
      <c r="AD14" s="86" t="str">
        <f t="shared" si="7"/>
        <v> 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5"/>
      <c r="E15" s="32"/>
      <c r="F15" s="32"/>
      <c r="G15" s="84">
        <f>E15*F15</f>
        <v>0</v>
      </c>
      <c r="H15" s="32"/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0</v>
      </c>
      <c r="Q15" s="8">
        <f>D15+(D15*(J15+L15)/100)</f>
        <v>0</v>
      </c>
      <c r="R15" s="9">
        <f>D15+((D15*(J15+M15)/100))</f>
        <v>0</v>
      </c>
      <c r="S15" s="9">
        <f>D15+((D15*(J15+N15)/100))</f>
        <v>0</v>
      </c>
      <c r="T15" s="10">
        <f>D15+((D15*(J15+O15)/100))</f>
        <v>0</v>
      </c>
      <c r="U15" s="85" t="str">
        <f t="shared" si="0"/>
        <v> </v>
      </c>
      <c r="V15" s="86" t="str">
        <f t="shared" si="1"/>
        <v> </v>
      </c>
      <c r="W15" s="85" t="str">
        <f t="shared" si="2"/>
        <v> </v>
      </c>
      <c r="X15" s="86" t="str">
        <f t="shared" si="3"/>
        <v> </v>
      </c>
      <c r="Y15" s="85" t="str">
        <f t="shared" si="8"/>
        <v> </v>
      </c>
      <c r="Z15" s="86" t="str">
        <f t="shared" si="9"/>
        <v> </v>
      </c>
      <c r="AA15" s="85" t="str">
        <f t="shared" si="4"/>
        <v> </v>
      </c>
      <c r="AB15" s="86" t="str">
        <f t="shared" si="5"/>
        <v> </v>
      </c>
      <c r="AC15" s="85" t="str">
        <f t="shared" si="6"/>
        <v> </v>
      </c>
      <c r="AD15" s="86" t="str">
        <f t="shared" si="7"/>
        <v> 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5"/>
      <c r="E16" s="84"/>
      <c r="F16" s="84"/>
      <c r="G16" s="84">
        <f>E16*F16</f>
        <v>0</v>
      </c>
      <c r="H16" s="84"/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0</v>
      </c>
      <c r="Q16" s="8">
        <f>D16+(D16*(J16+L16)/100)</f>
        <v>0</v>
      </c>
      <c r="R16" s="9">
        <f>D16+((D16*(J16+M16)/100))</f>
        <v>0</v>
      </c>
      <c r="S16" s="9">
        <f>D16+((D16*(J16+N16)/100))</f>
        <v>0</v>
      </c>
      <c r="T16" s="10">
        <f>D16+((D16*(J16+O16)/100))</f>
        <v>0</v>
      </c>
      <c r="U16" s="85" t="str">
        <f t="shared" si="0"/>
        <v> </v>
      </c>
      <c r="V16" s="86" t="str">
        <f t="shared" si="1"/>
        <v> </v>
      </c>
      <c r="W16" s="85" t="str">
        <f t="shared" si="2"/>
        <v> </v>
      </c>
      <c r="X16" s="86" t="str">
        <f t="shared" si="3"/>
        <v> </v>
      </c>
      <c r="Y16" s="85" t="str">
        <f t="shared" si="8"/>
        <v> </v>
      </c>
      <c r="Z16" s="86" t="str">
        <f t="shared" si="9"/>
        <v> </v>
      </c>
      <c r="AA16" s="85" t="str">
        <f t="shared" si="4"/>
        <v> </v>
      </c>
      <c r="AB16" s="86" t="str">
        <f t="shared" si="5"/>
        <v> </v>
      </c>
      <c r="AC16" s="85" t="str">
        <f t="shared" si="6"/>
        <v> </v>
      </c>
      <c r="AD16" s="86" t="str">
        <f t="shared" si="7"/>
        <v> 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4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8"/>
        <v> </v>
      </c>
      <c r="Z17" s="86" t="str">
        <f t="shared" si="9"/>
        <v> </v>
      </c>
      <c r="AA17" s="85" t="str">
        <f t="shared" si="4"/>
        <v> </v>
      </c>
      <c r="AB17" s="86" t="str">
        <f t="shared" si="5"/>
        <v> </v>
      </c>
      <c r="AC17" s="85" t="str">
        <f t="shared" si="6"/>
        <v> </v>
      </c>
      <c r="AD17" s="86" t="str">
        <f t="shared" si="7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4"/>
      <c r="E18" s="32"/>
      <c r="F18" s="32"/>
      <c r="G18" s="84">
        <f>E18*F18</f>
        <v>0</v>
      </c>
      <c r="H18" s="84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8"/>
        <v> </v>
      </c>
      <c r="Z18" s="86" t="str">
        <f t="shared" si="9"/>
        <v> </v>
      </c>
      <c r="AA18" s="85" t="str">
        <f t="shared" si="4"/>
        <v> </v>
      </c>
      <c r="AB18" s="86" t="str">
        <f t="shared" si="5"/>
        <v> </v>
      </c>
      <c r="AC18" s="85" t="str">
        <f t="shared" si="6"/>
        <v> </v>
      </c>
      <c r="AD18" s="86" t="str">
        <f t="shared" si="7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4"/>
      <c r="E19" s="32"/>
      <c r="F19" s="32"/>
      <c r="G19" s="84">
        <f>E19*F19</f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8"/>
        <v> </v>
      </c>
      <c r="Z19" s="86" t="str">
        <f t="shared" si="9"/>
        <v> </v>
      </c>
      <c r="AA19" s="85" t="str">
        <f t="shared" si="4"/>
        <v> </v>
      </c>
      <c r="AB19" s="86" t="str">
        <f t="shared" si="5"/>
        <v> </v>
      </c>
      <c r="AC19" s="85" t="str">
        <f t="shared" si="6"/>
        <v> </v>
      </c>
      <c r="AD19" s="86" t="str">
        <f t="shared" si="7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4"/>
      <c r="E20" s="33"/>
      <c r="F20" s="33"/>
      <c r="G20" s="84"/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8"/>
        <v> </v>
      </c>
      <c r="Z20" s="86" t="str">
        <f t="shared" si="9"/>
        <v> </v>
      </c>
      <c r="AA20" s="85" t="str">
        <f t="shared" si="4"/>
        <v> </v>
      </c>
      <c r="AB20" s="86" t="str">
        <f t="shared" si="5"/>
        <v> </v>
      </c>
      <c r="AC20" s="85" t="str">
        <f t="shared" si="6"/>
        <v> </v>
      </c>
      <c r="AD20" s="86" t="str">
        <f t="shared" si="7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4"/>
      <c r="E21" s="32"/>
      <c r="F21" s="32"/>
      <c r="G21" s="84">
        <f>E21*F21</f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8"/>
        <v> </v>
      </c>
      <c r="Z21" s="86" t="str">
        <f t="shared" si="9"/>
        <v> </v>
      </c>
      <c r="AA21" s="85" t="str">
        <f t="shared" si="4"/>
        <v> </v>
      </c>
      <c r="AB21" s="86" t="str">
        <f t="shared" si="5"/>
        <v> </v>
      </c>
      <c r="AC21" s="85" t="str">
        <f t="shared" si="6"/>
        <v> </v>
      </c>
      <c r="AD21" s="86" t="str">
        <f t="shared" si="7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4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8"/>
        <v> </v>
      </c>
      <c r="Z22" s="86" t="str">
        <f t="shared" si="9"/>
        <v> </v>
      </c>
      <c r="AA22" s="85" t="str">
        <f t="shared" si="4"/>
        <v> </v>
      </c>
      <c r="AB22" s="86" t="str">
        <f t="shared" si="5"/>
        <v> </v>
      </c>
      <c r="AC22" s="85" t="str">
        <f t="shared" si="6"/>
        <v> </v>
      </c>
      <c r="AD22" s="86" t="str">
        <f t="shared" si="7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4"/>
      <c r="E23" s="32"/>
      <c r="F23" s="32"/>
      <c r="G23" s="84">
        <f aca="true" t="shared" si="10" ref="G23:G28">E23*F23</f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8"/>
        <v> </v>
      </c>
      <c r="Z23" s="86" t="str">
        <f t="shared" si="9"/>
        <v> </v>
      </c>
      <c r="AA23" s="85" t="str">
        <f t="shared" si="4"/>
        <v> </v>
      </c>
      <c r="AB23" s="86" t="str">
        <f t="shared" si="5"/>
        <v> </v>
      </c>
      <c r="AC23" s="85" t="str">
        <f t="shared" si="6"/>
        <v> </v>
      </c>
      <c r="AD23" s="86" t="str">
        <f t="shared" si="7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4"/>
      <c r="E24" s="32"/>
      <c r="F24" s="32"/>
      <c r="G24" s="84">
        <f t="shared" si="10"/>
        <v>0</v>
      </c>
      <c r="H24" s="32"/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0</v>
      </c>
      <c r="Q24" s="8">
        <f t="shared" si="12"/>
        <v>0</v>
      </c>
      <c r="R24" s="9">
        <f t="shared" si="13"/>
        <v>0</v>
      </c>
      <c r="S24" s="9">
        <f t="shared" si="14"/>
        <v>0</v>
      </c>
      <c r="T24" s="10">
        <f t="shared" si="15"/>
        <v>0</v>
      </c>
      <c r="U24" s="85" t="str">
        <f t="shared" si="0"/>
        <v> </v>
      </c>
      <c r="V24" s="86" t="str">
        <f t="shared" si="1"/>
        <v> </v>
      </c>
      <c r="W24" s="85" t="str">
        <f t="shared" si="2"/>
        <v> </v>
      </c>
      <c r="X24" s="86" t="str">
        <f t="shared" si="3"/>
        <v> </v>
      </c>
      <c r="Y24" s="85" t="str">
        <f t="shared" si="8"/>
        <v> </v>
      </c>
      <c r="Z24" s="86" t="str">
        <f t="shared" si="9"/>
        <v> </v>
      </c>
      <c r="AA24" s="85" t="str">
        <f t="shared" si="4"/>
        <v> </v>
      </c>
      <c r="AB24" s="86" t="str">
        <f t="shared" si="5"/>
        <v> </v>
      </c>
      <c r="AC24" s="85" t="str">
        <f t="shared" si="6"/>
        <v> </v>
      </c>
      <c r="AD24" s="86" t="str">
        <f t="shared" si="7"/>
        <v> 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4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8"/>
        <v> </v>
      </c>
      <c r="Z25" s="86" t="str">
        <f t="shared" si="9"/>
        <v> </v>
      </c>
      <c r="AA25" s="85" t="str">
        <f t="shared" si="4"/>
        <v> </v>
      </c>
      <c r="AB25" s="86" t="str">
        <f t="shared" si="5"/>
        <v> </v>
      </c>
      <c r="AC25" s="85" t="str">
        <f t="shared" si="6"/>
        <v> </v>
      </c>
      <c r="AD25" s="86" t="str">
        <f t="shared" si="7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4"/>
      <c r="E26" s="32"/>
      <c r="F26" s="32"/>
      <c r="G26" s="84">
        <f t="shared" si="10"/>
        <v>0</v>
      </c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t="shared" si="0"/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8"/>
        <v> </v>
      </c>
      <c r="Z26" s="86" t="str">
        <f t="shared" si="9"/>
        <v> </v>
      </c>
      <c r="AA26" s="85" t="str">
        <f t="shared" si="4"/>
        <v> </v>
      </c>
      <c r="AB26" s="86" t="str">
        <f t="shared" si="5"/>
        <v> </v>
      </c>
      <c r="AC26" s="85" t="str">
        <f t="shared" si="6"/>
        <v> </v>
      </c>
      <c r="AD26" s="86" t="str">
        <f t="shared" si="7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4"/>
      <c r="E27" s="32"/>
      <c r="F27" s="32"/>
      <c r="G27" s="84">
        <f t="shared" si="10"/>
        <v>0</v>
      </c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0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8"/>
        <v> </v>
      </c>
      <c r="Z27" s="86" t="str">
        <f t="shared" si="9"/>
        <v> </v>
      </c>
      <c r="AA27" s="85" t="str">
        <f t="shared" si="4"/>
        <v> </v>
      </c>
      <c r="AB27" s="86" t="str">
        <f t="shared" si="5"/>
        <v> </v>
      </c>
      <c r="AC27" s="85" t="str">
        <f t="shared" si="6"/>
        <v> </v>
      </c>
      <c r="AD27" s="86" t="str">
        <f t="shared" si="7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4"/>
      <c r="E28" s="32"/>
      <c r="F28" s="32"/>
      <c r="G28" s="84">
        <f t="shared" si="10"/>
        <v>0</v>
      </c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0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8"/>
        <v> </v>
      </c>
      <c r="Z28" s="86" t="str">
        <f t="shared" si="9"/>
        <v> </v>
      </c>
      <c r="AA28" s="85" t="str">
        <f t="shared" si="4"/>
        <v> </v>
      </c>
      <c r="AB28" s="86" t="str">
        <f t="shared" si="5"/>
        <v> </v>
      </c>
      <c r="AC28" s="85" t="str">
        <f t="shared" si="6"/>
        <v> </v>
      </c>
      <c r="AD28" s="86" t="str">
        <f t="shared" si="7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4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0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8"/>
        <v> </v>
      </c>
      <c r="Z29" s="86" t="str">
        <f t="shared" si="9"/>
        <v> </v>
      </c>
      <c r="AA29" s="85" t="str">
        <f t="shared" si="4"/>
        <v> </v>
      </c>
      <c r="AB29" s="86" t="str">
        <f t="shared" si="5"/>
        <v> </v>
      </c>
      <c r="AC29" s="85" t="str">
        <f t="shared" si="6"/>
        <v> </v>
      </c>
      <c r="AD29" s="86" t="str">
        <f t="shared" si="7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4"/>
      <c r="E30" s="32"/>
      <c r="F30" s="32"/>
      <c r="G30" s="84">
        <f>E30*F30</f>
        <v>0</v>
      </c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0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8"/>
        <v> </v>
      </c>
      <c r="Z30" s="86" t="str">
        <f t="shared" si="9"/>
        <v> </v>
      </c>
      <c r="AA30" s="85" t="str">
        <f t="shared" si="4"/>
        <v> </v>
      </c>
      <c r="AB30" s="86" t="str">
        <f t="shared" si="5"/>
        <v> </v>
      </c>
      <c r="AC30" s="85" t="str">
        <f t="shared" si="6"/>
        <v> </v>
      </c>
      <c r="AD30" s="86" t="str">
        <f t="shared" si="7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4"/>
      <c r="E31" s="32"/>
      <c r="F31" s="32"/>
      <c r="G31" s="84">
        <f>E31*F31</f>
        <v>0</v>
      </c>
      <c r="H31" s="84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0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8"/>
        <v> </v>
      </c>
      <c r="Z31" s="86" t="str">
        <f t="shared" si="9"/>
        <v> </v>
      </c>
      <c r="AA31" s="85" t="str">
        <f t="shared" si="4"/>
        <v> </v>
      </c>
      <c r="AB31" s="86" t="str">
        <f t="shared" si="5"/>
        <v> </v>
      </c>
      <c r="AC31" s="85" t="str">
        <f t="shared" si="6"/>
        <v> </v>
      </c>
      <c r="AD31" s="86" t="str">
        <f t="shared" si="7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4"/>
      <c r="E32" s="34"/>
      <c r="F32" s="34"/>
      <c r="G32" s="84">
        <f>E32*F32</f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0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8"/>
        <v> </v>
      </c>
      <c r="Z32" s="86" t="str">
        <f t="shared" si="9"/>
        <v> </v>
      </c>
      <c r="AA32" s="85" t="str">
        <f t="shared" si="4"/>
        <v> </v>
      </c>
      <c r="AB32" s="86" t="str">
        <f t="shared" si="5"/>
        <v> </v>
      </c>
      <c r="AC32" s="85" t="str">
        <f t="shared" si="6"/>
        <v> </v>
      </c>
      <c r="AD32" s="86" t="str">
        <f t="shared" si="7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4"/>
      <c r="E33" s="32"/>
      <c r="F33" s="32"/>
      <c r="G33" s="84">
        <f>E33*F33</f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0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8"/>
        <v> </v>
      </c>
      <c r="Z33" s="86" t="str">
        <f t="shared" si="9"/>
        <v> </v>
      </c>
      <c r="AA33" s="85" t="str">
        <f t="shared" si="4"/>
        <v> </v>
      </c>
      <c r="AB33" s="86" t="str">
        <f t="shared" si="5"/>
        <v> </v>
      </c>
      <c r="AC33" s="85" t="str">
        <f t="shared" si="6"/>
        <v> </v>
      </c>
      <c r="AD33" s="86" t="str">
        <f t="shared" si="7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4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0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8"/>
        <v> </v>
      </c>
      <c r="Z34" s="86" t="str">
        <f t="shared" si="9"/>
        <v> </v>
      </c>
      <c r="AA34" s="85" t="str">
        <f t="shared" si="4"/>
        <v> </v>
      </c>
      <c r="AB34" s="86" t="str">
        <f t="shared" si="5"/>
        <v> </v>
      </c>
      <c r="AC34" s="85" t="str">
        <f t="shared" si="6"/>
        <v> </v>
      </c>
      <c r="AD34" s="86" t="str">
        <f t="shared" si="7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5">
        <v>27.95</v>
      </c>
      <c r="E35" s="84">
        <v>25.5</v>
      </c>
      <c r="F35" s="84">
        <v>36</v>
      </c>
      <c r="G35" s="84">
        <f>E35*F35</f>
        <v>918</v>
      </c>
      <c r="H35" s="84" t="s">
        <v>142</v>
      </c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32.422</v>
      </c>
      <c r="Q35" s="8">
        <f>D35+(D35*(J35+L35)/100)</f>
        <v>32.701499999999996</v>
      </c>
      <c r="R35" s="9">
        <f>D35+((D35*(J35+M35)/100))</f>
        <v>32.981</v>
      </c>
      <c r="S35" s="9">
        <f>D35+((D35*(J35+N35)/100))</f>
        <v>33.2605</v>
      </c>
      <c r="T35" s="10">
        <f>D35+((D35*(J35+O35)/100))</f>
        <v>33.54</v>
      </c>
      <c r="U35" s="85">
        <f t="shared" si="0"/>
        <v>6.921999999999997</v>
      </c>
      <c r="V35" s="86" t="str">
        <f t="shared" si="1"/>
        <v>Экономия</v>
      </c>
      <c r="W35" s="85">
        <f t="shared" si="2"/>
        <v>7.201499999999996</v>
      </c>
      <c r="X35" s="86" t="str">
        <f t="shared" si="3"/>
        <v>Экономия</v>
      </c>
      <c r="Y35" s="85">
        <f t="shared" si="8"/>
        <v>7.481000000000002</v>
      </c>
      <c r="Z35" s="86" t="str">
        <f t="shared" si="9"/>
        <v>Экономия</v>
      </c>
      <c r="AA35" s="85">
        <f t="shared" si="4"/>
        <v>7.7605</v>
      </c>
      <c r="AB35" s="86" t="str">
        <f t="shared" si="5"/>
        <v>Экономия</v>
      </c>
      <c r="AC35" s="85">
        <f t="shared" si="6"/>
        <v>8.04</v>
      </c>
      <c r="AD35" s="86" t="str">
        <f t="shared" si="7"/>
        <v>Экономия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4"/>
      <c r="E36" s="32"/>
      <c r="F36" s="32"/>
      <c r="G36" s="84">
        <f>E36*F36</f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0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8"/>
        <v> </v>
      </c>
      <c r="Z36" s="86" t="str">
        <f t="shared" si="9"/>
        <v> </v>
      </c>
      <c r="AA36" s="85" t="str">
        <f t="shared" si="4"/>
        <v> </v>
      </c>
      <c r="AB36" s="86" t="str">
        <f t="shared" si="5"/>
        <v> </v>
      </c>
      <c r="AC36" s="85" t="str">
        <f t="shared" si="6"/>
        <v> </v>
      </c>
      <c r="AD36" s="86" t="str">
        <f t="shared" si="7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4"/>
      <c r="E37" s="32"/>
      <c r="F37" s="32"/>
      <c r="G37" s="84">
        <f>E37*F37</f>
        <v>0</v>
      </c>
      <c r="H37" s="32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0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8"/>
        <v> </v>
      </c>
      <c r="Z37" s="86" t="str">
        <f t="shared" si="9"/>
        <v> </v>
      </c>
      <c r="AA37" s="85" t="str">
        <f t="shared" si="4"/>
        <v> </v>
      </c>
      <c r="AB37" s="86" t="str">
        <f t="shared" si="5"/>
        <v> </v>
      </c>
      <c r="AC37" s="85" t="str">
        <f t="shared" si="6"/>
        <v> </v>
      </c>
      <c r="AD37" s="86" t="str">
        <f t="shared" si="7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4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0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8"/>
        <v> </v>
      </c>
      <c r="Z38" s="86" t="str">
        <f t="shared" si="9"/>
        <v> </v>
      </c>
      <c r="AA38" s="85" t="str">
        <f t="shared" si="4"/>
        <v> </v>
      </c>
      <c r="AB38" s="86" t="str">
        <f t="shared" si="5"/>
        <v> </v>
      </c>
      <c r="AC38" s="85" t="str">
        <f t="shared" si="6"/>
        <v> </v>
      </c>
      <c r="AD38" s="86" t="str">
        <f t="shared" si="7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4"/>
      <c r="E39" s="32"/>
      <c r="F39" s="32"/>
      <c r="G39" s="84">
        <f>E39*F39</f>
        <v>0</v>
      </c>
      <c r="H39" s="32"/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6" ref="P39:P44">D39+(D39*(SUM(J39%,K39%)))</f>
        <v>0</v>
      </c>
      <c r="Q39" s="8">
        <f aca="true" t="shared" si="17" ref="Q39:Q44">D39+(D39*(J39+L39)/100)</f>
        <v>0</v>
      </c>
      <c r="R39" s="9">
        <f aca="true" t="shared" si="18" ref="R39:R44">D39+((D39*(J39+M39)/100))</f>
        <v>0</v>
      </c>
      <c r="S39" s="9">
        <f aca="true" t="shared" si="19" ref="S39:S44">D39+((D39*(J39+N39)/100))</f>
        <v>0</v>
      </c>
      <c r="T39" s="10">
        <f aca="true" t="shared" si="20" ref="T39:T44">D39+((D39*(J39+O39)/100))</f>
        <v>0</v>
      </c>
      <c r="U39" s="85" t="str">
        <f t="shared" si="0"/>
        <v> </v>
      </c>
      <c r="V39" s="86" t="str">
        <f t="shared" si="1"/>
        <v> </v>
      </c>
      <c r="W39" s="85" t="str">
        <f t="shared" si="2"/>
        <v> </v>
      </c>
      <c r="X39" s="86" t="str">
        <f t="shared" si="3"/>
        <v> </v>
      </c>
      <c r="Y39" s="85" t="str">
        <f t="shared" si="8"/>
        <v> </v>
      </c>
      <c r="Z39" s="86" t="str">
        <f t="shared" si="9"/>
        <v> </v>
      </c>
      <c r="AA39" s="85" t="str">
        <f t="shared" si="4"/>
        <v> </v>
      </c>
      <c r="AB39" s="86" t="str">
        <f t="shared" si="5"/>
        <v> </v>
      </c>
      <c r="AC39" s="85" t="str">
        <f t="shared" si="6"/>
        <v> </v>
      </c>
      <c r="AD39" s="86" t="str">
        <f t="shared" si="7"/>
        <v> 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4"/>
      <c r="E40" s="32"/>
      <c r="F40" s="32"/>
      <c r="G40" s="84">
        <f>E40*F40</f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6"/>
        <v>0</v>
      </c>
      <c r="Q40" s="8">
        <f t="shared" si="17"/>
        <v>0</v>
      </c>
      <c r="R40" s="9">
        <f t="shared" si="18"/>
        <v>0</v>
      </c>
      <c r="S40" s="9">
        <f t="shared" si="19"/>
        <v>0</v>
      </c>
      <c r="T40" s="10">
        <f t="shared" si="20"/>
        <v>0</v>
      </c>
      <c r="U40" s="85" t="str">
        <f t="shared" si="0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8"/>
        <v> </v>
      </c>
      <c r="Z40" s="86" t="str">
        <f t="shared" si="9"/>
        <v> </v>
      </c>
      <c r="AA40" s="85" t="str">
        <f t="shared" si="4"/>
        <v> </v>
      </c>
      <c r="AB40" s="86" t="str">
        <f t="shared" si="5"/>
        <v> </v>
      </c>
      <c r="AC40" s="85" t="str">
        <f t="shared" si="6"/>
        <v> </v>
      </c>
      <c r="AD40" s="86" t="str">
        <f t="shared" si="7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4"/>
      <c r="E41" s="32"/>
      <c r="F41" s="32"/>
      <c r="G41" s="84">
        <f>E41*F41</f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6"/>
        <v>0</v>
      </c>
      <c r="Q41" s="8">
        <f t="shared" si="17"/>
        <v>0</v>
      </c>
      <c r="R41" s="9">
        <f t="shared" si="18"/>
        <v>0</v>
      </c>
      <c r="S41" s="9">
        <f t="shared" si="19"/>
        <v>0</v>
      </c>
      <c r="T41" s="10">
        <f t="shared" si="20"/>
        <v>0</v>
      </c>
      <c r="U41" s="85" t="str">
        <f t="shared" si="0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8"/>
        <v> </v>
      </c>
      <c r="Z41" s="86" t="str">
        <f t="shared" si="9"/>
        <v> </v>
      </c>
      <c r="AA41" s="85" t="str">
        <f t="shared" si="4"/>
        <v> </v>
      </c>
      <c r="AB41" s="86" t="str">
        <f t="shared" si="5"/>
        <v> </v>
      </c>
      <c r="AC41" s="85" t="str">
        <f t="shared" si="6"/>
        <v> </v>
      </c>
      <c r="AD41" s="86" t="str">
        <f t="shared" si="7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4"/>
      <c r="E42" s="32"/>
      <c r="F42" s="32"/>
      <c r="G42" s="84"/>
      <c r="H42" s="84"/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6"/>
        <v>0</v>
      </c>
      <c r="Q42" s="8">
        <f t="shared" si="17"/>
        <v>0</v>
      </c>
      <c r="R42" s="9">
        <f t="shared" si="18"/>
        <v>0</v>
      </c>
      <c r="S42" s="9">
        <f t="shared" si="19"/>
        <v>0</v>
      </c>
      <c r="T42" s="10">
        <f t="shared" si="20"/>
        <v>0</v>
      </c>
      <c r="U42" s="85" t="str">
        <f t="shared" si="0"/>
        <v> </v>
      </c>
      <c r="V42" s="86" t="str">
        <f t="shared" si="1"/>
        <v> </v>
      </c>
      <c r="W42" s="85" t="str">
        <f t="shared" si="2"/>
        <v> </v>
      </c>
      <c r="X42" s="86" t="str">
        <f t="shared" si="3"/>
        <v> </v>
      </c>
      <c r="Y42" s="85" t="str">
        <f t="shared" si="8"/>
        <v> </v>
      </c>
      <c r="Z42" s="86" t="str">
        <f t="shared" si="9"/>
        <v> </v>
      </c>
      <c r="AA42" s="85" t="str">
        <f t="shared" si="4"/>
        <v> </v>
      </c>
      <c r="AB42" s="86" t="str">
        <f t="shared" si="5"/>
        <v> </v>
      </c>
      <c r="AC42" s="85" t="str">
        <f t="shared" si="6"/>
        <v> </v>
      </c>
      <c r="AD42" s="86" t="str">
        <f t="shared" si="7"/>
        <v> </v>
      </c>
    </row>
    <row r="43" spans="1:30" ht="40.5" customHeight="1">
      <c r="A43" s="5"/>
      <c r="B43" s="74"/>
      <c r="C43" s="69" t="s">
        <v>125</v>
      </c>
      <c r="D43" s="64"/>
      <c r="E43" s="34"/>
      <c r="F43" s="34"/>
      <c r="G43" s="84"/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6"/>
        <v>0</v>
      </c>
      <c r="Q43" s="50">
        <f t="shared" si="17"/>
        <v>0</v>
      </c>
      <c r="R43" s="51">
        <f t="shared" si="18"/>
        <v>0</v>
      </c>
      <c r="S43" s="51">
        <f t="shared" si="19"/>
        <v>0</v>
      </c>
      <c r="T43" s="52">
        <f t="shared" si="20"/>
        <v>0</v>
      </c>
      <c r="U43" s="87" t="str">
        <f t="shared" si="0"/>
        <v> </v>
      </c>
      <c r="V43" s="88" t="str">
        <f t="shared" si="1"/>
        <v> </v>
      </c>
      <c r="W43" s="87" t="str">
        <f t="shared" si="2"/>
        <v> </v>
      </c>
      <c r="X43" s="88" t="str">
        <f t="shared" si="3"/>
        <v> </v>
      </c>
      <c r="Y43" s="87" t="str">
        <f t="shared" si="8"/>
        <v> </v>
      </c>
      <c r="Z43" s="88" t="str">
        <f t="shared" si="9"/>
        <v> </v>
      </c>
      <c r="AA43" s="87" t="str">
        <f t="shared" si="4"/>
        <v> </v>
      </c>
      <c r="AB43" s="88" t="str">
        <f t="shared" si="5"/>
        <v> </v>
      </c>
      <c r="AC43" s="87" t="str">
        <f t="shared" si="6"/>
        <v> </v>
      </c>
      <c r="AD43" s="88" t="str">
        <f t="shared" si="7"/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4"/>
      <c r="E44" s="32"/>
      <c r="F44" s="32"/>
      <c r="G44" s="84"/>
      <c r="H44" s="32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6"/>
        <v>0</v>
      </c>
      <c r="Q44" s="8">
        <f t="shared" si="17"/>
        <v>0</v>
      </c>
      <c r="R44" s="9">
        <f t="shared" si="18"/>
        <v>0</v>
      </c>
      <c r="S44" s="9">
        <f t="shared" si="19"/>
        <v>0</v>
      </c>
      <c r="T44" s="10">
        <f t="shared" si="20"/>
        <v>0</v>
      </c>
      <c r="U44" s="85" t="str">
        <f t="shared" si="0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8"/>
        <v> </v>
      </c>
      <c r="Z44" s="86" t="str">
        <f t="shared" si="9"/>
        <v> </v>
      </c>
      <c r="AA44" s="85" t="str">
        <f t="shared" si="4"/>
        <v> </v>
      </c>
      <c r="AB44" s="86" t="str">
        <f t="shared" si="5"/>
        <v> </v>
      </c>
      <c r="AC44" s="85" t="str">
        <f t="shared" si="6"/>
        <v> </v>
      </c>
      <c r="AD44" s="86" t="str">
        <f t="shared" si="7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55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0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8"/>
        <v> </v>
      </c>
      <c r="Z45" s="86" t="str">
        <f t="shared" si="9"/>
        <v> </v>
      </c>
      <c r="AA45" s="85" t="str">
        <f t="shared" si="4"/>
        <v> </v>
      </c>
      <c r="AB45" s="86" t="str">
        <f t="shared" si="5"/>
        <v> </v>
      </c>
      <c r="AC45" s="85" t="str">
        <f t="shared" si="6"/>
        <v> </v>
      </c>
      <c r="AD45" s="86" t="str">
        <f t="shared" si="7"/>
        <v> </v>
      </c>
    </row>
    <row r="46" spans="1:30" s="53" customFormat="1" ht="47.25" customHeight="1">
      <c r="A46" s="17"/>
      <c r="B46" s="74"/>
      <c r="C46" s="67" t="s">
        <v>126</v>
      </c>
      <c r="D46" s="56"/>
      <c r="E46" s="34"/>
      <c r="F46" s="34"/>
      <c r="G46" s="84">
        <f aca="true" t="shared" si="21" ref="G46:G51">E46*F46</f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2" ref="P46:P51">D46+(D46*(SUM(J46%,K46%)))</f>
        <v>0</v>
      </c>
      <c r="Q46" s="50">
        <f aca="true" t="shared" si="23" ref="Q46:Q51">D46+(D46*(J46+L46)/100)</f>
        <v>0</v>
      </c>
      <c r="R46" s="51">
        <f aca="true" t="shared" si="24" ref="R46:R51">D46+((D46*(J46+M46)/100))</f>
        <v>0</v>
      </c>
      <c r="S46" s="51">
        <f aca="true" t="shared" si="25" ref="S46:S51">D46+((D46*(J46+N46)/100))</f>
        <v>0</v>
      </c>
      <c r="T46" s="52">
        <f aca="true" t="shared" si="26" ref="T46:T51">D46+((D46*(J46+O46)/100))</f>
        <v>0</v>
      </c>
      <c r="U46" s="87" t="str">
        <f t="shared" si="0"/>
        <v> </v>
      </c>
      <c r="V46" s="88" t="str">
        <f t="shared" si="1"/>
        <v> </v>
      </c>
      <c r="W46" s="87" t="str">
        <f t="shared" si="2"/>
        <v> </v>
      </c>
      <c r="X46" s="88" t="str">
        <f t="shared" si="3"/>
        <v> </v>
      </c>
      <c r="Y46" s="87" t="str">
        <f t="shared" si="8"/>
        <v> </v>
      </c>
      <c r="Z46" s="88" t="str">
        <f t="shared" si="9"/>
        <v> </v>
      </c>
      <c r="AA46" s="87" t="str">
        <f t="shared" si="4"/>
        <v> </v>
      </c>
      <c r="AB46" s="88" t="str">
        <f t="shared" si="5"/>
        <v> </v>
      </c>
      <c r="AC46" s="87" t="str">
        <f t="shared" si="6"/>
        <v> </v>
      </c>
      <c r="AD46" s="88" t="str">
        <f t="shared" si="7"/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5">
        <v>14.48</v>
      </c>
      <c r="E47" s="84">
        <v>14.35</v>
      </c>
      <c r="F47" s="32">
        <v>56</v>
      </c>
      <c r="G47" s="84">
        <f t="shared" si="21"/>
        <v>803.6</v>
      </c>
      <c r="H47" s="84" t="s">
        <v>140</v>
      </c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2"/>
        <v>14.9144</v>
      </c>
      <c r="Q47" s="50">
        <f t="shared" si="23"/>
        <v>15.0592</v>
      </c>
      <c r="R47" s="51">
        <f t="shared" si="24"/>
        <v>15.204</v>
      </c>
      <c r="S47" s="51">
        <f t="shared" si="25"/>
        <v>15.3488</v>
      </c>
      <c r="T47" s="52">
        <f t="shared" si="26"/>
        <v>15.4936</v>
      </c>
      <c r="U47" s="85">
        <f t="shared" si="0"/>
        <v>0.5644000000000009</v>
      </c>
      <c r="V47" s="86" t="str">
        <f t="shared" si="1"/>
        <v>Экономия</v>
      </c>
      <c r="W47" s="85">
        <f t="shared" si="2"/>
        <v>0.7092000000000009</v>
      </c>
      <c r="X47" s="86" t="str">
        <f t="shared" si="3"/>
        <v>Экономия</v>
      </c>
      <c r="Y47" s="85">
        <f t="shared" si="8"/>
        <v>0.854000000000001</v>
      </c>
      <c r="Z47" s="86" t="str">
        <f t="shared" si="9"/>
        <v>Экономия</v>
      </c>
      <c r="AA47" s="85">
        <f t="shared" si="4"/>
        <v>0.998800000000001</v>
      </c>
      <c r="AB47" s="86" t="str">
        <f t="shared" si="5"/>
        <v>Экономия</v>
      </c>
      <c r="AC47" s="85">
        <f t="shared" si="6"/>
        <v>1.143600000000001</v>
      </c>
      <c r="AD47" s="86" t="str">
        <f t="shared" si="7"/>
        <v>Экономия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5">
        <v>14.28</v>
      </c>
      <c r="E48" s="84">
        <v>13.35</v>
      </c>
      <c r="F48" s="32">
        <v>56</v>
      </c>
      <c r="G48" s="84">
        <f t="shared" si="21"/>
        <v>747.6</v>
      </c>
      <c r="H48" s="84" t="s">
        <v>140</v>
      </c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2"/>
        <v>14.7084</v>
      </c>
      <c r="Q48" s="50">
        <f t="shared" si="23"/>
        <v>14.851199999999999</v>
      </c>
      <c r="R48" s="51">
        <f t="shared" si="24"/>
        <v>14.994</v>
      </c>
      <c r="S48" s="51">
        <f t="shared" si="25"/>
        <v>15.1368</v>
      </c>
      <c r="T48" s="52">
        <f t="shared" si="26"/>
        <v>15.279599999999999</v>
      </c>
      <c r="U48" s="85">
        <f t="shared" si="0"/>
        <v>1.3583999999999996</v>
      </c>
      <c r="V48" s="86" t="str">
        <f t="shared" si="1"/>
        <v>Экономия</v>
      </c>
      <c r="W48" s="85">
        <f t="shared" si="2"/>
        <v>1.501199999999999</v>
      </c>
      <c r="X48" s="86" t="str">
        <f t="shared" si="3"/>
        <v>Экономия</v>
      </c>
      <c r="Y48" s="85">
        <f t="shared" si="8"/>
        <v>1.6440000000000001</v>
      </c>
      <c r="Z48" s="86" t="str">
        <f t="shared" si="9"/>
        <v>Экономия</v>
      </c>
      <c r="AA48" s="85">
        <f t="shared" si="4"/>
        <v>1.7867999999999995</v>
      </c>
      <c r="AB48" s="86" t="str">
        <f t="shared" si="5"/>
        <v>Экономия</v>
      </c>
      <c r="AC48" s="85">
        <f t="shared" si="6"/>
        <v>1.9295999999999989</v>
      </c>
      <c r="AD48" s="86" t="str">
        <f t="shared" si="7"/>
        <v>Экономия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5">
        <v>13.57</v>
      </c>
      <c r="E49" s="84">
        <v>13.3</v>
      </c>
      <c r="F49" s="32">
        <v>56</v>
      </c>
      <c r="G49" s="84">
        <f t="shared" si="21"/>
        <v>744.8000000000001</v>
      </c>
      <c r="H49" s="84" t="s">
        <v>140</v>
      </c>
      <c r="I49" s="84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2"/>
        <v>13.9771</v>
      </c>
      <c r="Q49" s="50">
        <f t="shared" si="23"/>
        <v>14.1128</v>
      </c>
      <c r="R49" s="51">
        <f t="shared" si="24"/>
        <v>14.2485</v>
      </c>
      <c r="S49" s="51">
        <f t="shared" si="25"/>
        <v>14.3842</v>
      </c>
      <c r="T49" s="52">
        <f t="shared" si="26"/>
        <v>14.5199</v>
      </c>
      <c r="U49" s="85">
        <f t="shared" si="0"/>
        <v>0.6770999999999994</v>
      </c>
      <c r="V49" s="86" t="str">
        <f t="shared" si="1"/>
        <v>Экономия</v>
      </c>
      <c r="W49" s="85">
        <f t="shared" si="2"/>
        <v>0.8127999999999993</v>
      </c>
      <c r="X49" s="86" t="str">
        <f t="shared" si="3"/>
        <v>Экономия</v>
      </c>
      <c r="Y49" s="85">
        <f t="shared" si="8"/>
        <v>0.9484999999999992</v>
      </c>
      <c r="Z49" s="86" t="str">
        <f t="shared" si="9"/>
        <v>Экономия</v>
      </c>
      <c r="AA49" s="85">
        <f t="shared" si="4"/>
        <v>1.0841999999999992</v>
      </c>
      <c r="AB49" s="86" t="str">
        <f t="shared" si="5"/>
        <v>Экономия</v>
      </c>
      <c r="AC49" s="85">
        <f t="shared" si="6"/>
        <v>1.219899999999999</v>
      </c>
      <c r="AD49" s="86" t="str">
        <f t="shared" si="7"/>
        <v>Экономия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4"/>
      <c r="E50" s="32"/>
      <c r="F50" s="32"/>
      <c r="G50" s="84">
        <f t="shared" si="21"/>
        <v>0</v>
      </c>
      <c r="H50" s="84"/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2"/>
        <v>0</v>
      </c>
      <c r="Q50" s="50">
        <f t="shared" si="23"/>
        <v>0</v>
      </c>
      <c r="R50" s="51">
        <f t="shared" si="24"/>
        <v>0</v>
      </c>
      <c r="S50" s="51">
        <f t="shared" si="25"/>
        <v>0</v>
      </c>
      <c r="T50" s="52">
        <f t="shared" si="26"/>
        <v>0</v>
      </c>
      <c r="U50" s="85" t="str">
        <f t="shared" si="0"/>
        <v> </v>
      </c>
      <c r="V50" s="86" t="str">
        <f t="shared" si="1"/>
        <v> </v>
      </c>
      <c r="W50" s="85" t="str">
        <f t="shared" si="2"/>
        <v> </v>
      </c>
      <c r="X50" s="86" t="str">
        <f t="shared" si="3"/>
        <v> </v>
      </c>
      <c r="Y50" s="85" t="str">
        <f t="shared" si="8"/>
        <v> </v>
      </c>
      <c r="Z50" s="86" t="str">
        <f t="shared" si="9"/>
        <v> </v>
      </c>
      <c r="AA50" s="85" t="str">
        <f t="shared" si="4"/>
        <v> </v>
      </c>
      <c r="AB50" s="86" t="str">
        <f t="shared" si="5"/>
        <v> </v>
      </c>
      <c r="AC50" s="85" t="str">
        <f t="shared" si="6"/>
        <v> </v>
      </c>
      <c r="AD50" s="86" t="str">
        <f t="shared" si="7"/>
        <v> 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4"/>
      <c r="E51" s="32"/>
      <c r="F51" s="32"/>
      <c r="G51" s="84">
        <f t="shared" si="21"/>
        <v>0</v>
      </c>
      <c r="H51" s="32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2"/>
        <v>0</v>
      </c>
      <c r="Q51" s="50">
        <f t="shared" si="23"/>
        <v>0</v>
      </c>
      <c r="R51" s="51">
        <f t="shared" si="24"/>
        <v>0</v>
      </c>
      <c r="S51" s="51">
        <f t="shared" si="25"/>
        <v>0</v>
      </c>
      <c r="T51" s="52">
        <f t="shared" si="26"/>
        <v>0</v>
      </c>
      <c r="U51" s="85" t="str">
        <f t="shared" si="0"/>
        <v> </v>
      </c>
      <c r="V51" s="86" t="str">
        <f t="shared" si="1"/>
        <v> </v>
      </c>
      <c r="W51" s="85" t="str">
        <f t="shared" si="2"/>
        <v> </v>
      </c>
      <c r="X51" s="86" t="str">
        <f t="shared" si="3"/>
        <v> </v>
      </c>
      <c r="Y51" s="85" t="str">
        <f t="shared" si="8"/>
        <v> </v>
      </c>
      <c r="Z51" s="86" t="str">
        <f t="shared" si="9"/>
        <v> </v>
      </c>
      <c r="AA51" s="85" t="str">
        <f t="shared" si="4"/>
        <v> </v>
      </c>
      <c r="AB51" s="86" t="str">
        <f t="shared" si="5"/>
        <v> </v>
      </c>
      <c r="AC51" s="85" t="str">
        <f t="shared" si="6"/>
        <v> </v>
      </c>
      <c r="AD51" s="86" t="str">
        <f t="shared" si="7"/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0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8"/>
        <v> </v>
      </c>
      <c r="Z52" s="86" t="str">
        <f t="shared" si="9"/>
        <v> </v>
      </c>
      <c r="AA52" s="85" t="str">
        <f t="shared" si="4"/>
        <v> </v>
      </c>
      <c r="AB52" s="86" t="str">
        <f t="shared" si="5"/>
        <v> </v>
      </c>
      <c r="AC52" s="85" t="str">
        <f t="shared" si="6"/>
        <v> </v>
      </c>
      <c r="AD52" s="86" t="str">
        <f t="shared" si="7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>E53*F53</f>
        <v>0</v>
      </c>
      <c r="H53" s="35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0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8"/>
        <v> </v>
      </c>
      <c r="Z53" s="86" t="str">
        <f t="shared" si="9"/>
        <v> </v>
      </c>
      <c r="AA53" s="85" t="str">
        <f t="shared" si="4"/>
        <v> </v>
      </c>
      <c r="AB53" s="86" t="str">
        <f t="shared" si="5"/>
        <v> </v>
      </c>
      <c r="AC53" s="85" t="str">
        <f t="shared" si="6"/>
        <v> </v>
      </c>
      <c r="AD53" s="86" t="str">
        <f t="shared" si="7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23" t="s">
        <v>131</v>
      </c>
      <c r="B55" s="124"/>
      <c r="C55" s="124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1:AD1"/>
    <mergeCell ref="P8:T8"/>
    <mergeCell ref="K8:O8"/>
    <mergeCell ref="B4:AD4"/>
    <mergeCell ref="B5:AD5"/>
    <mergeCell ref="B6:AD6"/>
    <mergeCell ref="B3:AD3"/>
    <mergeCell ref="B2:AD2"/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AD55"/>
  <sheetViews>
    <sheetView tabSelected="1" view="pageBreakPreview" zoomScale="55" zoomScaleNormal="60" zoomScaleSheetLayoutView="55" workbookViewId="0" topLeftCell="B40">
      <selection activeCell="H47" sqref="H47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6.625" style="1" customWidth="1"/>
    <col min="5" max="5" width="14.25390625" style="2" customWidth="1"/>
    <col min="6" max="6" width="12.375" style="2" customWidth="1"/>
    <col min="7" max="7" width="14.875" style="2" customWidth="1"/>
    <col min="8" max="9" width="19.00390625" style="2" customWidth="1"/>
    <col min="10" max="10" width="14.00390625" style="1" hidden="1" customWidth="1"/>
    <col min="11" max="15" width="6.625" style="1" hidden="1" customWidth="1"/>
    <col min="16" max="20" width="10.75390625" style="7" customWidth="1"/>
    <col min="21" max="30" width="11.00390625" style="6" customWidth="1"/>
    <col min="31" max="16384" width="9.125" style="1" customWidth="1"/>
  </cols>
  <sheetData>
    <row r="1" spans="1:30" ht="25.5" customHeight="1">
      <c r="A1" s="107" t="s">
        <v>123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</row>
    <row r="2" spans="1:30" ht="51" customHeight="1">
      <c r="A2" s="54"/>
      <c r="B2" s="106" t="str">
        <f>'1 неделя'!B2:AD2</f>
        <v>г.Ядрин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22.5" customHeight="1">
      <c r="A3" s="54"/>
      <c r="B3" s="119" t="s">
        <v>127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</row>
    <row r="4" spans="2:30" ht="30.75" customHeight="1">
      <c r="B4" s="114" t="s">
        <v>147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</row>
    <row r="5" spans="2:30" ht="30.75" customHeight="1">
      <c r="B5" s="106" t="str">
        <f>'1 неделя'!B5:AD5</f>
        <v>РГОУ НПО "ПЛ№25 г.Ядрин" Минобразования Чувашии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</row>
    <row r="6" spans="2:30" ht="18.75" customHeight="1">
      <c r="B6" s="117" t="s">
        <v>124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0:15" ht="30.75" customHeight="1" thickBot="1">
      <c r="J7" s="45"/>
      <c r="K7" s="45"/>
      <c r="L7" s="45"/>
      <c r="M7" s="45"/>
      <c r="N7" s="45"/>
      <c r="O7" s="45"/>
    </row>
    <row r="8" spans="1:30" ht="181.5" customHeight="1" thickBot="1" thickTop="1">
      <c r="A8" s="19"/>
      <c r="B8" s="71" t="s">
        <v>128</v>
      </c>
      <c r="C8" s="57" t="s">
        <v>0</v>
      </c>
      <c r="D8" s="20" t="s">
        <v>130</v>
      </c>
      <c r="E8" s="31" t="s">
        <v>82</v>
      </c>
      <c r="F8" s="31" t="s">
        <v>77</v>
      </c>
      <c r="G8" s="31" t="s">
        <v>78</v>
      </c>
      <c r="H8" s="31" t="s">
        <v>79</v>
      </c>
      <c r="I8" s="31" t="s">
        <v>80</v>
      </c>
      <c r="J8" s="57" t="s">
        <v>69</v>
      </c>
      <c r="K8" s="111" t="s">
        <v>74</v>
      </c>
      <c r="L8" s="112"/>
      <c r="M8" s="112"/>
      <c r="N8" s="112"/>
      <c r="O8" s="113"/>
      <c r="P8" s="108" t="s">
        <v>76</v>
      </c>
      <c r="Q8" s="109"/>
      <c r="R8" s="109"/>
      <c r="S8" s="109"/>
      <c r="T8" s="110"/>
      <c r="U8" s="128" t="s">
        <v>81</v>
      </c>
      <c r="V8" s="129"/>
      <c r="W8" s="129"/>
      <c r="X8" s="129"/>
      <c r="Y8" s="129"/>
      <c r="Z8" s="129"/>
      <c r="AA8" s="129"/>
      <c r="AB8" s="129"/>
      <c r="AC8" s="129"/>
      <c r="AD8" s="130"/>
    </row>
    <row r="9" spans="1:30" ht="17.25" customHeight="1" thickBot="1" thickTop="1">
      <c r="A9" s="21"/>
      <c r="B9" s="80" t="s">
        <v>129</v>
      </c>
      <c r="C9" s="81">
        <v>2</v>
      </c>
      <c r="D9" s="82">
        <v>3</v>
      </c>
      <c r="E9" s="83">
        <v>4</v>
      </c>
      <c r="F9" s="83">
        <v>5</v>
      </c>
      <c r="G9" s="83">
        <v>6</v>
      </c>
      <c r="H9" s="83">
        <v>7</v>
      </c>
      <c r="I9" s="83">
        <v>8</v>
      </c>
      <c r="J9" s="58">
        <v>9</v>
      </c>
      <c r="K9" s="137">
        <v>10</v>
      </c>
      <c r="L9" s="137"/>
      <c r="M9" s="137"/>
      <c r="N9" s="137"/>
      <c r="O9" s="138"/>
      <c r="P9" s="131">
        <v>11</v>
      </c>
      <c r="Q9" s="132"/>
      <c r="R9" s="132"/>
      <c r="S9" s="132"/>
      <c r="T9" s="133"/>
      <c r="U9" s="134">
        <v>12</v>
      </c>
      <c r="V9" s="135"/>
      <c r="W9" s="135"/>
      <c r="X9" s="135"/>
      <c r="Y9" s="135"/>
      <c r="Z9" s="135"/>
      <c r="AA9" s="135"/>
      <c r="AB9" s="135"/>
      <c r="AC9" s="135"/>
      <c r="AD9" s="136"/>
    </row>
    <row r="10" spans="1:30" ht="62.25" customHeight="1" thickTop="1">
      <c r="A10" s="22"/>
      <c r="B10" s="76"/>
      <c r="C10" s="77"/>
      <c r="D10" s="78"/>
      <c r="E10" s="79"/>
      <c r="F10" s="79"/>
      <c r="G10" s="79"/>
      <c r="H10" s="79"/>
      <c r="I10" s="79"/>
      <c r="J10" s="59"/>
      <c r="K10" s="36" t="s">
        <v>63</v>
      </c>
      <c r="L10" s="23" t="s">
        <v>64</v>
      </c>
      <c r="M10" s="23" t="s">
        <v>65</v>
      </c>
      <c r="N10" s="23" t="s">
        <v>66</v>
      </c>
      <c r="O10" s="41" t="s">
        <v>67</v>
      </c>
      <c r="P10" s="38" t="s">
        <v>63</v>
      </c>
      <c r="Q10" s="24" t="s">
        <v>64</v>
      </c>
      <c r="R10" s="24" t="s">
        <v>65</v>
      </c>
      <c r="S10" s="24" t="s">
        <v>66</v>
      </c>
      <c r="T10" s="44" t="s">
        <v>67</v>
      </c>
      <c r="U10" s="105" t="s">
        <v>63</v>
      </c>
      <c r="V10" s="126"/>
      <c r="W10" s="126" t="s">
        <v>64</v>
      </c>
      <c r="X10" s="126"/>
      <c r="Y10" s="126" t="s">
        <v>65</v>
      </c>
      <c r="Z10" s="126"/>
      <c r="AA10" s="126" t="s">
        <v>66</v>
      </c>
      <c r="AB10" s="126"/>
      <c r="AC10" s="126" t="s">
        <v>67</v>
      </c>
      <c r="AD10" s="127"/>
    </row>
    <row r="11" spans="1:30" ht="40.5" customHeight="1">
      <c r="A11" s="5" t="s">
        <v>1</v>
      </c>
      <c r="B11" s="72">
        <v>1</v>
      </c>
      <c r="C11" s="67" t="s">
        <v>2</v>
      </c>
      <c r="D11" s="64"/>
      <c r="E11" s="32"/>
      <c r="F11" s="32"/>
      <c r="G11" s="32">
        <f>E11*F11</f>
        <v>0</v>
      </c>
      <c r="H11" s="32"/>
      <c r="I11" s="32"/>
      <c r="J11" s="60">
        <v>18</v>
      </c>
      <c r="K11" s="4">
        <v>1</v>
      </c>
      <c r="L11" s="3">
        <v>2</v>
      </c>
      <c r="M11" s="3">
        <v>3</v>
      </c>
      <c r="N11" s="3">
        <v>4</v>
      </c>
      <c r="O11" s="42">
        <v>5</v>
      </c>
      <c r="P11" s="39">
        <f>D11+(D11*(SUM(J11%,K11%)))</f>
        <v>0</v>
      </c>
      <c r="Q11" s="8">
        <f>D11+D11*SUM(J11,L11)/100</f>
        <v>0</v>
      </c>
      <c r="R11" s="9">
        <f>D11+((D11*(J11+M11)/100))</f>
        <v>0</v>
      </c>
      <c r="S11" s="9">
        <f>D11+((D11*(J11+N11)/100))</f>
        <v>0</v>
      </c>
      <c r="T11" s="10">
        <f>D11+((D11*(J11+O11)/100))</f>
        <v>0</v>
      </c>
      <c r="U11" s="85" t="str">
        <f aca="true" t="shared" si="0" ref="U11:U53">IF(E11=0," ",IF(ISBLANK(E11)," ",P11-E11))</f>
        <v> </v>
      </c>
      <c r="V11" s="86" t="str">
        <f aca="true" t="shared" si="1" ref="V11:V53">IF(ISBLANK(E11)," ",IF(E11=P11,"-",IF(E11=0," ",IF(E11&gt;P11,"Превышение",IF(E11&lt;P11,"Экономия")))))</f>
        <v> </v>
      </c>
      <c r="W11" s="85" t="str">
        <f aca="true" t="shared" si="2" ref="W11:W53">IF(E11=0," ",IF(ISBLANK(E11)," ",Q11-E11))</f>
        <v> </v>
      </c>
      <c r="X11" s="86" t="str">
        <f aca="true" t="shared" si="3" ref="X11:X53">IF(ISBLANK(E11)," ",IF(E11=Q11,"-",IF(E11=0," ",IF(E11&gt;Q11,"Превышение",IF(E11&lt;Q11,"Экономия")))))</f>
        <v> </v>
      </c>
      <c r="Y11" s="85" t="str">
        <f>IF($E11=0," ",IF(ISBLANK($E11)," ",R11-$E11))</f>
        <v> </v>
      </c>
      <c r="Z11" s="86" t="str">
        <f>IF(ISBLANK($E11)," ",IF($E11=R11,"-",IF($E11=0," ",IF($E11&gt;R11,"Превышение",IF($E11&lt;R11,"Экономия")))))</f>
        <v> </v>
      </c>
      <c r="AA11" s="85" t="str">
        <f aca="true" t="shared" si="4" ref="AA11:AA53">IF($E11=0," ",IF(ISBLANK($E11)," ",S11-$E11))</f>
        <v> </v>
      </c>
      <c r="AB11" s="86" t="str">
        <f aca="true" t="shared" si="5" ref="AB11:AB53">IF(ISBLANK($E11)," ",IF($E11=S11,"-",IF($E11=0," ",IF($E11&gt;S11,"Превышение",IF($E11&lt;S11,"Экономия")))))</f>
        <v> </v>
      </c>
      <c r="AC11" s="85" t="str">
        <f aca="true" t="shared" si="6" ref="AC11:AC53">IF($E11=0," ",IF(ISBLANK($E11)," ",T11-$E11))</f>
        <v> </v>
      </c>
      <c r="AD11" s="86" t="str">
        <f aca="true" t="shared" si="7" ref="AD11:AD53">IF(ISBLANK($E11)," ",IF($E11=T11,"-",IF($E11=0," ",IF($E11&gt;T11,"Превышение",IF($E11&lt;T11,"Экономия")))))</f>
        <v> </v>
      </c>
    </row>
    <row r="12" spans="1:30" s="16" customFormat="1" ht="54.75" customHeight="1">
      <c r="A12" s="12" t="s">
        <v>3</v>
      </c>
      <c r="B12" s="73">
        <v>2</v>
      </c>
      <c r="C12" s="68" t="s">
        <v>4</v>
      </c>
      <c r="D12" s="64"/>
      <c r="E12" s="33"/>
      <c r="F12" s="33"/>
      <c r="G12" s="84"/>
      <c r="H12" s="33"/>
      <c r="I12" s="33"/>
      <c r="J12" s="61"/>
      <c r="K12" s="37"/>
      <c r="L12" s="11"/>
      <c r="M12" s="11"/>
      <c r="N12" s="11"/>
      <c r="O12" s="43"/>
      <c r="P12" s="40"/>
      <c r="Q12" s="13"/>
      <c r="R12" s="14"/>
      <c r="S12" s="14"/>
      <c r="T12" s="15"/>
      <c r="U12" s="85" t="str">
        <f t="shared" si="0"/>
        <v> </v>
      </c>
      <c r="V12" s="86" t="str">
        <f t="shared" si="1"/>
        <v> </v>
      </c>
      <c r="W12" s="85" t="str">
        <f t="shared" si="2"/>
        <v> </v>
      </c>
      <c r="X12" s="86" t="str">
        <f t="shared" si="3"/>
        <v> </v>
      </c>
      <c r="Y12" s="85" t="str">
        <f aca="true" t="shared" si="8" ref="Y12:Y53">IF(E12=0," ",IF(ISBLANK(E12)," ",R12-E12))</f>
        <v> </v>
      </c>
      <c r="Z12" s="86" t="str">
        <f aca="true" t="shared" si="9" ref="Z12:Z53">IF(ISBLANK(E12)," ",IF(E12=R12,"-",IF(E12=0," ",IF(E12&gt;R12,"Превышение",IF(E12&lt;R12,"Экономия")))))</f>
        <v> </v>
      </c>
      <c r="AA12" s="85" t="str">
        <f t="shared" si="4"/>
        <v> </v>
      </c>
      <c r="AB12" s="86" t="str">
        <f t="shared" si="5"/>
        <v> </v>
      </c>
      <c r="AC12" s="85" t="str">
        <f t="shared" si="6"/>
        <v> </v>
      </c>
      <c r="AD12" s="86" t="str">
        <f t="shared" si="7"/>
        <v> </v>
      </c>
    </row>
    <row r="13" spans="1:30" ht="40.5" customHeight="1">
      <c r="A13" s="5" t="s">
        <v>5</v>
      </c>
      <c r="B13" s="72" t="s">
        <v>84</v>
      </c>
      <c r="C13" s="67" t="s">
        <v>6</v>
      </c>
      <c r="D13" s="64"/>
      <c r="E13" s="32"/>
      <c r="F13" s="32"/>
      <c r="G13" s="84">
        <f>E13*F13</f>
        <v>0</v>
      </c>
      <c r="H13" s="32"/>
      <c r="I13" s="32"/>
      <c r="J13" s="60">
        <v>22</v>
      </c>
      <c r="K13" s="4">
        <v>1</v>
      </c>
      <c r="L13" s="3">
        <v>2</v>
      </c>
      <c r="M13" s="3">
        <v>3</v>
      </c>
      <c r="N13" s="3">
        <v>4</v>
      </c>
      <c r="O13" s="42">
        <v>5</v>
      </c>
      <c r="P13" s="39">
        <f>D13+(D13*(SUM(J13%,K13%)))</f>
        <v>0</v>
      </c>
      <c r="Q13" s="8">
        <f>D13+(D13*(J13+L13)/100)</f>
        <v>0</v>
      </c>
      <c r="R13" s="9">
        <f>D13+((D13*(J13+M13)/100))</f>
        <v>0</v>
      </c>
      <c r="S13" s="9">
        <f>D13+((D13*(J13+N13)/100))</f>
        <v>0</v>
      </c>
      <c r="T13" s="10">
        <f>D13+((D13*(J13+O13)/100))</f>
        <v>0</v>
      </c>
      <c r="U13" s="85" t="str">
        <f t="shared" si="0"/>
        <v> </v>
      </c>
      <c r="V13" s="86" t="str">
        <f t="shared" si="1"/>
        <v> </v>
      </c>
      <c r="W13" s="85" t="str">
        <f t="shared" si="2"/>
        <v> </v>
      </c>
      <c r="X13" s="86" t="str">
        <f t="shared" si="3"/>
        <v> </v>
      </c>
      <c r="Y13" s="85" t="str">
        <f t="shared" si="8"/>
        <v> </v>
      </c>
      <c r="Z13" s="86" t="str">
        <f t="shared" si="9"/>
        <v> </v>
      </c>
      <c r="AA13" s="85" t="str">
        <f t="shared" si="4"/>
        <v> </v>
      </c>
      <c r="AB13" s="86" t="str">
        <f t="shared" si="5"/>
        <v> </v>
      </c>
      <c r="AC13" s="85" t="str">
        <f t="shared" si="6"/>
        <v> </v>
      </c>
      <c r="AD13" s="86" t="str">
        <f t="shared" si="7"/>
        <v> </v>
      </c>
    </row>
    <row r="14" spans="1:30" ht="40.5" customHeight="1">
      <c r="A14" s="5" t="s">
        <v>7</v>
      </c>
      <c r="B14" s="72" t="s">
        <v>85</v>
      </c>
      <c r="C14" s="67" t="s">
        <v>8</v>
      </c>
      <c r="D14" s="64"/>
      <c r="E14" s="32"/>
      <c r="F14" s="32"/>
      <c r="G14" s="84">
        <f>E14*F14</f>
        <v>0</v>
      </c>
      <c r="H14" s="32"/>
      <c r="I14" s="32"/>
      <c r="J14" s="60">
        <v>27</v>
      </c>
      <c r="K14" s="4">
        <v>1</v>
      </c>
      <c r="L14" s="3">
        <v>2</v>
      </c>
      <c r="M14" s="3">
        <v>3</v>
      </c>
      <c r="N14" s="3">
        <v>4</v>
      </c>
      <c r="O14" s="42">
        <v>5</v>
      </c>
      <c r="P14" s="39">
        <f>D14+(D14*(SUM(J14%,K14%)))</f>
        <v>0</v>
      </c>
      <c r="Q14" s="8">
        <f>D14+(D14*(J14+L14)/100)</f>
        <v>0</v>
      </c>
      <c r="R14" s="9">
        <f>D14+((D14*(J14+M14)/100))</f>
        <v>0</v>
      </c>
      <c r="S14" s="9">
        <f>D14+((D14*(J14+N14)/100))</f>
        <v>0</v>
      </c>
      <c r="T14" s="10">
        <f>D14+((D14*(J14+O14)/100))</f>
        <v>0</v>
      </c>
      <c r="U14" s="85" t="str">
        <f t="shared" si="0"/>
        <v> </v>
      </c>
      <c r="V14" s="86" t="str">
        <f t="shared" si="1"/>
        <v> </v>
      </c>
      <c r="W14" s="85" t="str">
        <f t="shared" si="2"/>
        <v> </v>
      </c>
      <c r="X14" s="86" t="str">
        <f t="shared" si="3"/>
        <v> </v>
      </c>
      <c r="Y14" s="85" t="str">
        <f t="shared" si="8"/>
        <v> </v>
      </c>
      <c r="Z14" s="86" t="str">
        <f t="shared" si="9"/>
        <v> </v>
      </c>
      <c r="AA14" s="85" t="str">
        <f t="shared" si="4"/>
        <v> </v>
      </c>
      <c r="AB14" s="86" t="str">
        <f t="shared" si="5"/>
        <v> </v>
      </c>
      <c r="AC14" s="85" t="str">
        <f t="shared" si="6"/>
        <v> </v>
      </c>
      <c r="AD14" s="86" t="str">
        <f t="shared" si="7"/>
        <v> </v>
      </c>
    </row>
    <row r="15" spans="1:30" ht="40.5" customHeight="1">
      <c r="A15" s="5" t="s">
        <v>9</v>
      </c>
      <c r="B15" s="72" t="s">
        <v>86</v>
      </c>
      <c r="C15" s="67" t="s">
        <v>10</v>
      </c>
      <c r="D15" s="64"/>
      <c r="E15" s="32"/>
      <c r="F15" s="32"/>
      <c r="G15" s="84">
        <f>E15*F15</f>
        <v>0</v>
      </c>
      <c r="H15" s="32"/>
      <c r="I15" s="32"/>
      <c r="J15" s="60">
        <v>27</v>
      </c>
      <c r="K15" s="4">
        <v>1</v>
      </c>
      <c r="L15" s="3">
        <v>3</v>
      </c>
      <c r="M15" s="3">
        <v>5</v>
      </c>
      <c r="N15" s="3">
        <v>6</v>
      </c>
      <c r="O15" s="42">
        <v>7</v>
      </c>
      <c r="P15" s="39">
        <f>D15+(D15*(SUM(J15%,K15%)))</f>
        <v>0</v>
      </c>
      <c r="Q15" s="8">
        <f>D15+(D15*(J15+L15)/100)</f>
        <v>0</v>
      </c>
      <c r="R15" s="9">
        <f>D15+((D15*(J15+M15)/100))</f>
        <v>0</v>
      </c>
      <c r="S15" s="9">
        <f>D15+((D15*(J15+N15)/100))</f>
        <v>0</v>
      </c>
      <c r="T15" s="10">
        <f>D15+((D15*(J15+O15)/100))</f>
        <v>0</v>
      </c>
      <c r="U15" s="85" t="str">
        <f t="shared" si="0"/>
        <v> </v>
      </c>
      <c r="V15" s="86" t="str">
        <f t="shared" si="1"/>
        <v> </v>
      </c>
      <c r="W15" s="85" t="str">
        <f t="shared" si="2"/>
        <v> </v>
      </c>
      <c r="X15" s="86" t="str">
        <f t="shared" si="3"/>
        <v> </v>
      </c>
      <c r="Y15" s="85" t="str">
        <f t="shared" si="8"/>
        <v> </v>
      </c>
      <c r="Z15" s="86" t="str">
        <f t="shared" si="9"/>
        <v> </v>
      </c>
      <c r="AA15" s="85" t="str">
        <f t="shared" si="4"/>
        <v> </v>
      </c>
      <c r="AB15" s="86" t="str">
        <f t="shared" si="5"/>
        <v> </v>
      </c>
      <c r="AC15" s="85" t="str">
        <f t="shared" si="6"/>
        <v> </v>
      </c>
      <c r="AD15" s="86" t="str">
        <f t="shared" si="7"/>
        <v> </v>
      </c>
    </row>
    <row r="16" spans="1:30" ht="40.5" customHeight="1">
      <c r="A16" s="5" t="s">
        <v>11</v>
      </c>
      <c r="B16" s="72" t="s">
        <v>87</v>
      </c>
      <c r="C16" s="67" t="s">
        <v>12</v>
      </c>
      <c r="D16" s="64"/>
      <c r="E16" s="32"/>
      <c r="F16" s="32"/>
      <c r="G16" s="84">
        <f>E16*F16</f>
        <v>0</v>
      </c>
      <c r="H16" s="32"/>
      <c r="I16" s="32"/>
      <c r="J16" s="60">
        <v>18</v>
      </c>
      <c r="K16" s="4">
        <v>1</v>
      </c>
      <c r="L16" s="3">
        <v>2</v>
      </c>
      <c r="M16" s="3">
        <v>3</v>
      </c>
      <c r="N16" s="3">
        <v>4</v>
      </c>
      <c r="O16" s="42">
        <v>4</v>
      </c>
      <c r="P16" s="39">
        <f>D16+(D16*(SUM(J16%,K16%)))</f>
        <v>0</v>
      </c>
      <c r="Q16" s="8">
        <f>D16+(D16*(J16+L16)/100)</f>
        <v>0</v>
      </c>
      <c r="R16" s="9">
        <f>D16+((D16*(J16+M16)/100))</f>
        <v>0</v>
      </c>
      <c r="S16" s="9">
        <f>D16+((D16*(J16+N16)/100))</f>
        <v>0</v>
      </c>
      <c r="T16" s="10">
        <f>D16+((D16*(J16+O16)/100))</f>
        <v>0</v>
      </c>
      <c r="U16" s="85" t="str">
        <f t="shared" si="0"/>
        <v> </v>
      </c>
      <c r="V16" s="86" t="str">
        <f t="shared" si="1"/>
        <v> </v>
      </c>
      <c r="W16" s="85" t="str">
        <f t="shared" si="2"/>
        <v> </v>
      </c>
      <c r="X16" s="86" t="str">
        <f t="shared" si="3"/>
        <v> </v>
      </c>
      <c r="Y16" s="85" t="str">
        <f t="shared" si="8"/>
        <v> </v>
      </c>
      <c r="Z16" s="86" t="str">
        <f t="shared" si="9"/>
        <v> </v>
      </c>
      <c r="AA16" s="85" t="str">
        <f t="shared" si="4"/>
        <v> </v>
      </c>
      <c r="AB16" s="86" t="str">
        <f t="shared" si="5"/>
        <v> </v>
      </c>
      <c r="AC16" s="85" t="str">
        <f t="shared" si="6"/>
        <v> </v>
      </c>
      <c r="AD16" s="86" t="str">
        <f t="shared" si="7"/>
        <v> </v>
      </c>
    </row>
    <row r="17" spans="1:30" s="16" customFormat="1" ht="54.75" customHeight="1">
      <c r="A17" s="12" t="s">
        <v>13</v>
      </c>
      <c r="B17" s="73" t="s">
        <v>88</v>
      </c>
      <c r="C17" s="68" t="s">
        <v>14</v>
      </c>
      <c r="D17" s="64"/>
      <c r="E17" s="33"/>
      <c r="F17" s="33"/>
      <c r="G17" s="84"/>
      <c r="H17" s="33"/>
      <c r="I17" s="33"/>
      <c r="J17" s="61"/>
      <c r="K17" s="37"/>
      <c r="L17" s="11"/>
      <c r="M17" s="11"/>
      <c r="N17" s="11"/>
      <c r="O17" s="43"/>
      <c r="P17" s="40"/>
      <c r="Q17" s="13"/>
      <c r="R17" s="14"/>
      <c r="S17" s="14"/>
      <c r="T17" s="15"/>
      <c r="U17" s="85" t="str">
        <f t="shared" si="0"/>
        <v> </v>
      </c>
      <c r="V17" s="86" t="str">
        <f t="shared" si="1"/>
        <v> </v>
      </c>
      <c r="W17" s="85" t="str">
        <f t="shared" si="2"/>
        <v> </v>
      </c>
      <c r="X17" s="86" t="str">
        <f t="shared" si="3"/>
        <v> </v>
      </c>
      <c r="Y17" s="85" t="str">
        <f t="shared" si="8"/>
        <v> </v>
      </c>
      <c r="Z17" s="86" t="str">
        <f t="shared" si="9"/>
        <v> </v>
      </c>
      <c r="AA17" s="85" t="str">
        <f t="shared" si="4"/>
        <v> </v>
      </c>
      <c r="AB17" s="86" t="str">
        <f t="shared" si="5"/>
        <v> </v>
      </c>
      <c r="AC17" s="85" t="str">
        <f t="shared" si="6"/>
        <v> </v>
      </c>
      <c r="AD17" s="86" t="str">
        <f t="shared" si="7"/>
        <v> </v>
      </c>
    </row>
    <row r="18" spans="1:30" ht="40.5" customHeight="1">
      <c r="A18" s="5" t="s">
        <v>15</v>
      </c>
      <c r="B18" s="72" t="s">
        <v>89</v>
      </c>
      <c r="C18" s="67" t="s">
        <v>16</v>
      </c>
      <c r="D18" s="64"/>
      <c r="E18" s="32"/>
      <c r="F18" s="32"/>
      <c r="G18" s="84">
        <f>E18*F18</f>
        <v>0</v>
      </c>
      <c r="H18" s="84"/>
      <c r="I18" s="32"/>
      <c r="J18" s="60">
        <v>14</v>
      </c>
      <c r="K18" s="4">
        <v>5</v>
      </c>
      <c r="L18" s="3">
        <v>6</v>
      </c>
      <c r="M18" s="3">
        <v>7</v>
      </c>
      <c r="N18" s="3">
        <v>8</v>
      </c>
      <c r="O18" s="42">
        <v>9</v>
      </c>
      <c r="P18" s="39">
        <f>D18+(D18*(SUM(J18%,K18%)))</f>
        <v>0</v>
      </c>
      <c r="Q18" s="8">
        <f>D18+(D18*(J18+L18)/100)</f>
        <v>0</v>
      </c>
      <c r="R18" s="9">
        <f>D18+((D18*(J18+M18)/100))</f>
        <v>0</v>
      </c>
      <c r="S18" s="9">
        <f>D18+((D18*(J18+N18)/100))</f>
        <v>0</v>
      </c>
      <c r="T18" s="10">
        <f>D18+((D18*(J18+O18)/100))</f>
        <v>0</v>
      </c>
      <c r="U18" s="85" t="str">
        <f t="shared" si="0"/>
        <v> </v>
      </c>
      <c r="V18" s="86" t="str">
        <f t="shared" si="1"/>
        <v> </v>
      </c>
      <c r="W18" s="85" t="str">
        <f t="shared" si="2"/>
        <v> </v>
      </c>
      <c r="X18" s="86" t="str">
        <f t="shared" si="3"/>
        <v> </v>
      </c>
      <c r="Y18" s="85" t="str">
        <f t="shared" si="8"/>
        <v> </v>
      </c>
      <c r="Z18" s="86" t="str">
        <f t="shared" si="9"/>
        <v> </v>
      </c>
      <c r="AA18" s="85" t="str">
        <f t="shared" si="4"/>
        <v> </v>
      </c>
      <c r="AB18" s="86" t="str">
        <f t="shared" si="5"/>
        <v> </v>
      </c>
      <c r="AC18" s="85" t="str">
        <f t="shared" si="6"/>
        <v> </v>
      </c>
      <c r="AD18" s="86" t="str">
        <f t="shared" si="7"/>
        <v> </v>
      </c>
    </row>
    <row r="19" spans="1:30" ht="40.5" customHeight="1">
      <c r="A19" s="5" t="s">
        <v>15</v>
      </c>
      <c r="B19" s="72" t="s">
        <v>90</v>
      </c>
      <c r="C19" s="67" t="s">
        <v>17</v>
      </c>
      <c r="D19" s="64"/>
      <c r="E19" s="32"/>
      <c r="F19" s="32"/>
      <c r="G19" s="84">
        <f>E19*F19</f>
        <v>0</v>
      </c>
      <c r="H19" s="32"/>
      <c r="I19" s="32"/>
      <c r="J19" s="60">
        <v>14</v>
      </c>
      <c r="K19" s="4">
        <v>5</v>
      </c>
      <c r="L19" s="3">
        <v>6</v>
      </c>
      <c r="M19" s="3">
        <v>7</v>
      </c>
      <c r="N19" s="3">
        <v>8</v>
      </c>
      <c r="O19" s="42">
        <v>9</v>
      </c>
      <c r="P19" s="39">
        <f>D19+(D19*(SUM(J19%,K19%)))</f>
        <v>0</v>
      </c>
      <c r="Q19" s="8">
        <f>D19+(D19*(J19+L19)/100)</f>
        <v>0</v>
      </c>
      <c r="R19" s="9">
        <f>D19+((D19*(J19+M19)/100))</f>
        <v>0</v>
      </c>
      <c r="S19" s="9">
        <f>D19+((D19*(J19+N19)/100))</f>
        <v>0</v>
      </c>
      <c r="T19" s="10">
        <f>D19+((D19*(J19+O19)/100))</f>
        <v>0</v>
      </c>
      <c r="U19" s="85" t="str">
        <f t="shared" si="0"/>
        <v> </v>
      </c>
      <c r="V19" s="86" t="str">
        <f t="shared" si="1"/>
        <v> </v>
      </c>
      <c r="W19" s="85" t="str">
        <f t="shared" si="2"/>
        <v> </v>
      </c>
      <c r="X19" s="86" t="str">
        <f t="shared" si="3"/>
        <v> </v>
      </c>
      <c r="Y19" s="85" t="str">
        <f t="shared" si="8"/>
        <v> </v>
      </c>
      <c r="Z19" s="86" t="str">
        <f t="shared" si="9"/>
        <v> </v>
      </c>
      <c r="AA19" s="85" t="str">
        <f t="shared" si="4"/>
        <v> </v>
      </c>
      <c r="AB19" s="86" t="str">
        <f t="shared" si="5"/>
        <v> </v>
      </c>
      <c r="AC19" s="85" t="str">
        <f t="shared" si="6"/>
        <v> </v>
      </c>
      <c r="AD19" s="86" t="str">
        <f t="shared" si="7"/>
        <v> </v>
      </c>
    </row>
    <row r="20" spans="1:30" s="16" customFormat="1" ht="40.5" customHeight="1">
      <c r="A20" s="12">
        <v>14.4</v>
      </c>
      <c r="B20" s="73" t="s">
        <v>91</v>
      </c>
      <c r="C20" s="68" t="s">
        <v>58</v>
      </c>
      <c r="D20" s="64"/>
      <c r="E20" s="33"/>
      <c r="F20" s="33"/>
      <c r="G20" s="84"/>
      <c r="H20" s="33"/>
      <c r="I20" s="33"/>
      <c r="J20" s="61"/>
      <c r="K20" s="37"/>
      <c r="L20" s="11"/>
      <c r="M20" s="11"/>
      <c r="N20" s="11"/>
      <c r="O20" s="43"/>
      <c r="P20" s="40"/>
      <c r="Q20" s="13"/>
      <c r="R20" s="14"/>
      <c r="S20" s="14"/>
      <c r="T20" s="15"/>
      <c r="U20" s="85" t="str">
        <f t="shared" si="0"/>
        <v> </v>
      </c>
      <c r="V20" s="86" t="str">
        <f t="shared" si="1"/>
        <v> </v>
      </c>
      <c r="W20" s="85" t="str">
        <f t="shared" si="2"/>
        <v> </v>
      </c>
      <c r="X20" s="86" t="str">
        <f t="shared" si="3"/>
        <v> </v>
      </c>
      <c r="Y20" s="85" t="str">
        <f t="shared" si="8"/>
        <v> </v>
      </c>
      <c r="Z20" s="86" t="str">
        <f t="shared" si="9"/>
        <v> </v>
      </c>
      <c r="AA20" s="85" t="str">
        <f t="shared" si="4"/>
        <v> </v>
      </c>
      <c r="AB20" s="86" t="str">
        <f t="shared" si="5"/>
        <v> </v>
      </c>
      <c r="AC20" s="85" t="str">
        <f t="shared" si="6"/>
        <v> </v>
      </c>
      <c r="AD20" s="86" t="str">
        <f t="shared" si="7"/>
        <v> </v>
      </c>
    </row>
    <row r="21" spans="1:30" ht="40.5" customHeight="1">
      <c r="A21" s="5" t="s">
        <v>59</v>
      </c>
      <c r="B21" s="72" t="s">
        <v>92</v>
      </c>
      <c r="C21" s="67" t="s">
        <v>58</v>
      </c>
      <c r="D21" s="64"/>
      <c r="E21" s="32"/>
      <c r="F21" s="32"/>
      <c r="G21" s="84">
        <f>E21*F21</f>
        <v>0</v>
      </c>
      <c r="H21" s="32"/>
      <c r="I21" s="32"/>
      <c r="J21" s="60">
        <v>30</v>
      </c>
      <c r="K21" s="4">
        <v>1</v>
      </c>
      <c r="L21" s="3">
        <v>2</v>
      </c>
      <c r="M21" s="3">
        <v>3</v>
      </c>
      <c r="N21" s="3">
        <v>4</v>
      </c>
      <c r="O21" s="42">
        <v>5</v>
      </c>
      <c r="P21" s="39">
        <f>D21+(D21*(SUM(J21%,K21%)))</f>
        <v>0</v>
      </c>
      <c r="Q21" s="8">
        <f>D21+(D21*(J21+L21)/100)</f>
        <v>0</v>
      </c>
      <c r="R21" s="9">
        <f>D21+((D21*(J21+M21)/100))</f>
        <v>0</v>
      </c>
      <c r="S21" s="9">
        <f>D21+((D21*(J21+N21)/100))</f>
        <v>0</v>
      </c>
      <c r="T21" s="10">
        <f>D21+((D21*(J21+O21)/100))</f>
        <v>0</v>
      </c>
      <c r="U21" s="85" t="str">
        <f t="shared" si="0"/>
        <v> </v>
      </c>
      <c r="V21" s="86" t="str">
        <f t="shared" si="1"/>
        <v> </v>
      </c>
      <c r="W21" s="85" t="str">
        <f t="shared" si="2"/>
        <v> </v>
      </c>
      <c r="X21" s="86" t="str">
        <f t="shared" si="3"/>
        <v> </v>
      </c>
      <c r="Y21" s="85" t="str">
        <f t="shared" si="8"/>
        <v> </v>
      </c>
      <c r="Z21" s="86" t="str">
        <f t="shared" si="9"/>
        <v> </v>
      </c>
      <c r="AA21" s="85" t="str">
        <f t="shared" si="4"/>
        <v> </v>
      </c>
      <c r="AB21" s="86" t="str">
        <f t="shared" si="5"/>
        <v> </v>
      </c>
      <c r="AC21" s="85" t="str">
        <f t="shared" si="6"/>
        <v> </v>
      </c>
      <c r="AD21" s="86" t="str">
        <f t="shared" si="7"/>
        <v> </v>
      </c>
    </row>
    <row r="22" spans="1:30" s="16" customFormat="1" ht="54.75" customHeight="1">
      <c r="A22" s="12" t="s">
        <v>18</v>
      </c>
      <c r="B22" s="73" t="s">
        <v>93</v>
      </c>
      <c r="C22" s="68" t="s">
        <v>19</v>
      </c>
      <c r="D22" s="64"/>
      <c r="E22" s="33"/>
      <c r="F22" s="33"/>
      <c r="G22" s="84"/>
      <c r="H22" s="33"/>
      <c r="I22" s="33"/>
      <c r="J22" s="61"/>
      <c r="K22" s="37"/>
      <c r="L22" s="11"/>
      <c r="M22" s="11"/>
      <c r="N22" s="11"/>
      <c r="O22" s="43"/>
      <c r="P22" s="40"/>
      <c r="Q22" s="13"/>
      <c r="R22" s="14"/>
      <c r="S22" s="14"/>
      <c r="T22" s="15"/>
      <c r="U22" s="85" t="str">
        <f t="shared" si="0"/>
        <v> </v>
      </c>
      <c r="V22" s="86" t="str">
        <f t="shared" si="1"/>
        <v> </v>
      </c>
      <c r="W22" s="85" t="str">
        <f t="shared" si="2"/>
        <v> </v>
      </c>
      <c r="X22" s="86" t="str">
        <f t="shared" si="3"/>
        <v> </v>
      </c>
      <c r="Y22" s="85" t="str">
        <f t="shared" si="8"/>
        <v> </v>
      </c>
      <c r="Z22" s="86" t="str">
        <f t="shared" si="9"/>
        <v> </v>
      </c>
      <c r="AA22" s="85" t="str">
        <f t="shared" si="4"/>
        <v> </v>
      </c>
      <c r="AB22" s="86" t="str">
        <f t="shared" si="5"/>
        <v> </v>
      </c>
      <c r="AC22" s="85" t="str">
        <f t="shared" si="6"/>
        <v> </v>
      </c>
      <c r="AD22" s="86" t="str">
        <f t="shared" si="7"/>
        <v> </v>
      </c>
    </row>
    <row r="23" spans="1:30" ht="40.5" customHeight="1">
      <c r="A23" s="5" t="s">
        <v>20</v>
      </c>
      <c r="B23" s="72" t="s">
        <v>94</v>
      </c>
      <c r="C23" s="67" t="s">
        <v>68</v>
      </c>
      <c r="D23" s="64"/>
      <c r="E23" s="32"/>
      <c r="F23" s="32"/>
      <c r="G23" s="84">
        <f aca="true" t="shared" si="10" ref="G23:G28">E23*F23</f>
        <v>0</v>
      </c>
      <c r="H23" s="32"/>
      <c r="I23" s="32"/>
      <c r="J23" s="60">
        <v>1</v>
      </c>
      <c r="K23" s="4">
        <v>1</v>
      </c>
      <c r="L23" s="3">
        <v>2</v>
      </c>
      <c r="M23" s="3">
        <v>3</v>
      </c>
      <c r="N23" s="3">
        <v>4</v>
      </c>
      <c r="O23" s="42">
        <v>4</v>
      </c>
      <c r="P23" s="39">
        <f aca="true" t="shared" si="11" ref="P23:P28">D23+(D23*(SUM(J23%,K23%)))</f>
        <v>0</v>
      </c>
      <c r="Q23" s="8">
        <f aca="true" t="shared" si="12" ref="Q23:Q28">D23+(D23*(J23+L23)/100)</f>
        <v>0</v>
      </c>
      <c r="R23" s="9">
        <f aca="true" t="shared" si="13" ref="R23:R28">D23+((D23*(J23+M23)/100))</f>
        <v>0</v>
      </c>
      <c r="S23" s="9">
        <f aca="true" t="shared" si="14" ref="S23:S28">D23+((D23*(J23+N23)/100))</f>
        <v>0</v>
      </c>
      <c r="T23" s="10">
        <f aca="true" t="shared" si="15" ref="T23:T28">D23+((D23*(J23+O23)/100))</f>
        <v>0</v>
      </c>
      <c r="U23" s="85" t="str">
        <f t="shared" si="0"/>
        <v> </v>
      </c>
      <c r="V23" s="86" t="str">
        <f t="shared" si="1"/>
        <v> </v>
      </c>
      <c r="W23" s="85" t="str">
        <f t="shared" si="2"/>
        <v> </v>
      </c>
      <c r="X23" s="86" t="str">
        <f t="shared" si="3"/>
        <v> </v>
      </c>
      <c r="Y23" s="85" t="str">
        <f t="shared" si="8"/>
        <v> </v>
      </c>
      <c r="Z23" s="86" t="str">
        <f t="shared" si="9"/>
        <v> </v>
      </c>
      <c r="AA23" s="85" t="str">
        <f t="shared" si="4"/>
        <v> </v>
      </c>
      <c r="AB23" s="86" t="str">
        <f t="shared" si="5"/>
        <v> </v>
      </c>
      <c r="AC23" s="85" t="str">
        <f t="shared" si="6"/>
        <v> </v>
      </c>
      <c r="AD23" s="86" t="str">
        <f t="shared" si="7"/>
        <v> </v>
      </c>
    </row>
    <row r="24" spans="1:30" ht="40.5" customHeight="1">
      <c r="A24" s="5" t="s">
        <v>20</v>
      </c>
      <c r="B24" s="72" t="s">
        <v>95</v>
      </c>
      <c r="C24" s="67" t="s">
        <v>21</v>
      </c>
      <c r="D24" s="64"/>
      <c r="E24" s="32"/>
      <c r="F24" s="32"/>
      <c r="G24" s="84">
        <f t="shared" si="10"/>
        <v>0</v>
      </c>
      <c r="H24" s="32"/>
      <c r="I24" s="32"/>
      <c r="J24" s="60">
        <v>1</v>
      </c>
      <c r="K24" s="4">
        <v>1</v>
      </c>
      <c r="L24" s="3">
        <v>2</v>
      </c>
      <c r="M24" s="3">
        <v>3</v>
      </c>
      <c r="N24" s="3">
        <v>4</v>
      </c>
      <c r="O24" s="42">
        <v>4</v>
      </c>
      <c r="P24" s="39">
        <f t="shared" si="11"/>
        <v>0</v>
      </c>
      <c r="Q24" s="8">
        <f t="shared" si="12"/>
        <v>0</v>
      </c>
      <c r="R24" s="9">
        <f t="shared" si="13"/>
        <v>0</v>
      </c>
      <c r="S24" s="9">
        <f t="shared" si="14"/>
        <v>0</v>
      </c>
      <c r="T24" s="10">
        <f t="shared" si="15"/>
        <v>0</v>
      </c>
      <c r="U24" s="85" t="str">
        <f t="shared" si="0"/>
        <v> </v>
      </c>
      <c r="V24" s="86" t="str">
        <f t="shared" si="1"/>
        <v> </v>
      </c>
      <c r="W24" s="85" t="str">
        <f t="shared" si="2"/>
        <v> </v>
      </c>
      <c r="X24" s="86" t="str">
        <f t="shared" si="3"/>
        <v> </v>
      </c>
      <c r="Y24" s="85" t="str">
        <f t="shared" si="8"/>
        <v> </v>
      </c>
      <c r="Z24" s="86" t="str">
        <f t="shared" si="9"/>
        <v> </v>
      </c>
      <c r="AA24" s="85" t="str">
        <f t="shared" si="4"/>
        <v> </v>
      </c>
      <c r="AB24" s="86" t="str">
        <f t="shared" si="5"/>
        <v> </v>
      </c>
      <c r="AC24" s="85" t="str">
        <f t="shared" si="6"/>
        <v> </v>
      </c>
      <c r="AD24" s="86" t="str">
        <f t="shared" si="7"/>
        <v> </v>
      </c>
    </row>
    <row r="25" spans="1:30" ht="40.5" customHeight="1">
      <c r="A25" s="5" t="s">
        <v>20</v>
      </c>
      <c r="B25" s="72" t="s">
        <v>96</v>
      </c>
      <c r="C25" s="67" t="s">
        <v>75</v>
      </c>
      <c r="D25" s="64"/>
      <c r="E25" s="32"/>
      <c r="F25" s="32"/>
      <c r="G25" s="84">
        <f t="shared" si="10"/>
        <v>0</v>
      </c>
      <c r="H25" s="32"/>
      <c r="I25" s="32"/>
      <c r="J25" s="60">
        <v>1</v>
      </c>
      <c r="K25" s="4">
        <v>1</v>
      </c>
      <c r="L25" s="3">
        <v>2</v>
      </c>
      <c r="M25" s="3">
        <v>3</v>
      </c>
      <c r="N25" s="3">
        <v>4</v>
      </c>
      <c r="O25" s="42">
        <v>4</v>
      </c>
      <c r="P25" s="39">
        <f t="shared" si="11"/>
        <v>0</v>
      </c>
      <c r="Q25" s="8">
        <f t="shared" si="12"/>
        <v>0</v>
      </c>
      <c r="R25" s="9">
        <f t="shared" si="13"/>
        <v>0</v>
      </c>
      <c r="S25" s="9">
        <f t="shared" si="14"/>
        <v>0</v>
      </c>
      <c r="T25" s="10">
        <f t="shared" si="15"/>
        <v>0</v>
      </c>
      <c r="U25" s="85" t="str">
        <f t="shared" si="0"/>
        <v> </v>
      </c>
      <c r="V25" s="86" t="str">
        <f t="shared" si="1"/>
        <v> </v>
      </c>
      <c r="W25" s="85" t="str">
        <f t="shared" si="2"/>
        <v> </v>
      </c>
      <c r="X25" s="86" t="str">
        <f t="shared" si="3"/>
        <v> </v>
      </c>
      <c r="Y25" s="85" t="str">
        <f t="shared" si="8"/>
        <v> </v>
      </c>
      <c r="Z25" s="86" t="str">
        <f t="shared" si="9"/>
        <v> </v>
      </c>
      <c r="AA25" s="85" t="str">
        <f t="shared" si="4"/>
        <v> </v>
      </c>
      <c r="AB25" s="86" t="str">
        <f t="shared" si="5"/>
        <v> </v>
      </c>
      <c r="AC25" s="85" t="str">
        <f t="shared" si="6"/>
        <v> </v>
      </c>
      <c r="AD25" s="86" t="str">
        <f t="shared" si="7"/>
        <v> </v>
      </c>
    </row>
    <row r="26" spans="1:30" ht="40.5" customHeight="1">
      <c r="A26" s="5" t="s">
        <v>20</v>
      </c>
      <c r="B26" s="72" t="s">
        <v>97</v>
      </c>
      <c r="C26" s="67" t="s">
        <v>22</v>
      </c>
      <c r="D26" s="64"/>
      <c r="E26" s="32"/>
      <c r="F26" s="32"/>
      <c r="G26" s="84">
        <f t="shared" si="10"/>
        <v>0</v>
      </c>
      <c r="H26" s="32"/>
      <c r="I26" s="32"/>
      <c r="J26" s="60">
        <v>1</v>
      </c>
      <c r="K26" s="4">
        <v>1</v>
      </c>
      <c r="L26" s="3">
        <v>2</v>
      </c>
      <c r="M26" s="3">
        <v>3</v>
      </c>
      <c r="N26" s="3">
        <v>4</v>
      </c>
      <c r="O26" s="42">
        <v>4</v>
      </c>
      <c r="P26" s="39">
        <f t="shared" si="11"/>
        <v>0</v>
      </c>
      <c r="Q26" s="8">
        <f t="shared" si="12"/>
        <v>0</v>
      </c>
      <c r="R26" s="9">
        <f t="shared" si="13"/>
        <v>0</v>
      </c>
      <c r="S26" s="9">
        <f t="shared" si="14"/>
        <v>0</v>
      </c>
      <c r="T26" s="10">
        <f t="shared" si="15"/>
        <v>0</v>
      </c>
      <c r="U26" s="85" t="str">
        <f t="shared" si="0"/>
        <v> </v>
      </c>
      <c r="V26" s="86" t="str">
        <f t="shared" si="1"/>
        <v> </v>
      </c>
      <c r="W26" s="85" t="str">
        <f t="shared" si="2"/>
        <v> </v>
      </c>
      <c r="X26" s="86" t="str">
        <f t="shared" si="3"/>
        <v> </v>
      </c>
      <c r="Y26" s="85" t="str">
        <f t="shared" si="8"/>
        <v> </v>
      </c>
      <c r="Z26" s="86" t="str">
        <f t="shared" si="9"/>
        <v> </v>
      </c>
      <c r="AA26" s="85" t="str">
        <f t="shared" si="4"/>
        <v> </v>
      </c>
      <c r="AB26" s="86" t="str">
        <f t="shared" si="5"/>
        <v> </v>
      </c>
      <c r="AC26" s="85" t="str">
        <f t="shared" si="6"/>
        <v> </v>
      </c>
      <c r="AD26" s="86" t="str">
        <f t="shared" si="7"/>
        <v> </v>
      </c>
    </row>
    <row r="27" spans="1:30" ht="40.5" customHeight="1">
      <c r="A27" s="5" t="s">
        <v>20</v>
      </c>
      <c r="B27" s="72" t="s">
        <v>98</v>
      </c>
      <c r="C27" s="67" t="s">
        <v>23</v>
      </c>
      <c r="D27" s="64"/>
      <c r="E27" s="32"/>
      <c r="F27" s="32"/>
      <c r="G27" s="84">
        <f t="shared" si="10"/>
        <v>0</v>
      </c>
      <c r="H27" s="32"/>
      <c r="I27" s="32"/>
      <c r="J27" s="60">
        <v>1</v>
      </c>
      <c r="K27" s="4">
        <v>1</v>
      </c>
      <c r="L27" s="3">
        <v>2</v>
      </c>
      <c r="M27" s="3">
        <v>3</v>
      </c>
      <c r="N27" s="3">
        <v>4</v>
      </c>
      <c r="O27" s="42">
        <v>4</v>
      </c>
      <c r="P27" s="39">
        <f t="shared" si="11"/>
        <v>0</v>
      </c>
      <c r="Q27" s="8">
        <f t="shared" si="12"/>
        <v>0</v>
      </c>
      <c r="R27" s="9">
        <f t="shared" si="13"/>
        <v>0</v>
      </c>
      <c r="S27" s="9">
        <f t="shared" si="14"/>
        <v>0</v>
      </c>
      <c r="T27" s="10">
        <f t="shared" si="15"/>
        <v>0</v>
      </c>
      <c r="U27" s="85" t="str">
        <f t="shared" si="0"/>
        <v> </v>
      </c>
      <c r="V27" s="86" t="str">
        <f t="shared" si="1"/>
        <v> </v>
      </c>
      <c r="W27" s="85" t="str">
        <f t="shared" si="2"/>
        <v> </v>
      </c>
      <c r="X27" s="86" t="str">
        <f t="shared" si="3"/>
        <v> </v>
      </c>
      <c r="Y27" s="85" t="str">
        <f t="shared" si="8"/>
        <v> </v>
      </c>
      <c r="Z27" s="86" t="str">
        <f t="shared" si="9"/>
        <v> </v>
      </c>
      <c r="AA27" s="85" t="str">
        <f t="shared" si="4"/>
        <v> </v>
      </c>
      <c r="AB27" s="86" t="str">
        <f t="shared" si="5"/>
        <v> </v>
      </c>
      <c r="AC27" s="85" t="str">
        <f t="shared" si="6"/>
        <v> </v>
      </c>
      <c r="AD27" s="86" t="str">
        <f t="shared" si="7"/>
        <v> </v>
      </c>
    </row>
    <row r="28" spans="1:30" ht="40.5" customHeight="1">
      <c r="A28" s="5" t="s">
        <v>20</v>
      </c>
      <c r="B28" s="72" t="s">
        <v>99</v>
      </c>
      <c r="C28" s="67" t="s">
        <v>24</v>
      </c>
      <c r="D28" s="64"/>
      <c r="E28" s="32"/>
      <c r="F28" s="32"/>
      <c r="G28" s="84">
        <f t="shared" si="10"/>
        <v>0</v>
      </c>
      <c r="H28" s="32"/>
      <c r="I28" s="32"/>
      <c r="J28" s="60">
        <v>1</v>
      </c>
      <c r="K28" s="4">
        <v>1</v>
      </c>
      <c r="L28" s="3">
        <v>2</v>
      </c>
      <c r="M28" s="3">
        <v>3</v>
      </c>
      <c r="N28" s="3">
        <v>4</v>
      </c>
      <c r="O28" s="42">
        <v>4</v>
      </c>
      <c r="P28" s="39">
        <f t="shared" si="11"/>
        <v>0</v>
      </c>
      <c r="Q28" s="8">
        <f t="shared" si="12"/>
        <v>0</v>
      </c>
      <c r="R28" s="9">
        <f t="shared" si="13"/>
        <v>0</v>
      </c>
      <c r="S28" s="9">
        <f t="shared" si="14"/>
        <v>0</v>
      </c>
      <c r="T28" s="10">
        <f t="shared" si="15"/>
        <v>0</v>
      </c>
      <c r="U28" s="85" t="str">
        <f t="shared" si="0"/>
        <v> </v>
      </c>
      <c r="V28" s="86" t="str">
        <f t="shared" si="1"/>
        <v> </v>
      </c>
      <c r="W28" s="85" t="str">
        <f t="shared" si="2"/>
        <v> </v>
      </c>
      <c r="X28" s="86" t="str">
        <f t="shared" si="3"/>
        <v> </v>
      </c>
      <c r="Y28" s="85" t="str">
        <f t="shared" si="8"/>
        <v> </v>
      </c>
      <c r="Z28" s="86" t="str">
        <f t="shared" si="9"/>
        <v> </v>
      </c>
      <c r="AA28" s="85" t="str">
        <f t="shared" si="4"/>
        <v> </v>
      </c>
      <c r="AB28" s="86" t="str">
        <f t="shared" si="5"/>
        <v> </v>
      </c>
      <c r="AC28" s="85" t="str">
        <f t="shared" si="6"/>
        <v> </v>
      </c>
      <c r="AD28" s="86" t="str">
        <f t="shared" si="7"/>
        <v> </v>
      </c>
    </row>
    <row r="29" spans="1:30" s="16" customFormat="1" ht="54.75" customHeight="1">
      <c r="A29" s="12" t="s">
        <v>25</v>
      </c>
      <c r="B29" s="73" t="s">
        <v>100</v>
      </c>
      <c r="C29" s="68" t="s">
        <v>26</v>
      </c>
      <c r="D29" s="64"/>
      <c r="E29" s="33"/>
      <c r="F29" s="33"/>
      <c r="G29" s="84"/>
      <c r="H29" s="33"/>
      <c r="I29" s="33"/>
      <c r="J29" s="61"/>
      <c r="K29" s="37"/>
      <c r="L29" s="11"/>
      <c r="M29" s="11"/>
      <c r="N29" s="11"/>
      <c r="O29" s="43"/>
      <c r="P29" s="40"/>
      <c r="Q29" s="13"/>
      <c r="R29" s="14"/>
      <c r="S29" s="14"/>
      <c r="T29" s="15"/>
      <c r="U29" s="85" t="str">
        <f t="shared" si="0"/>
        <v> </v>
      </c>
      <c r="V29" s="86" t="str">
        <f t="shared" si="1"/>
        <v> </v>
      </c>
      <c r="W29" s="85" t="str">
        <f t="shared" si="2"/>
        <v> </v>
      </c>
      <c r="X29" s="86" t="str">
        <f t="shared" si="3"/>
        <v> </v>
      </c>
      <c r="Y29" s="85" t="str">
        <f t="shared" si="8"/>
        <v> </v>
      </c>
      <c r="Z29" s="86" t="str">
        <f t="shared" si="9"/>
        <v> </v>
      </c>
      <c r="AA29" s="85" t="str">
        <f t="shared" si="4"/>
        <v> </v>
      </c>
      <c r="AB29" s="86" t="str">
        <f t="shared" si="5"/>
        <v> </v>
      </c>
      <c r="AC29" s="85" t="str">
        <f t="shared" si="6"/>
        <v> </v>
      </c>
      <c r="AD29" s="86" t="str">
        <f t="shared" si="7"/>
        <v> </v>
      </c>
    </row>
    <row r="30" spans="1:30" ht="40.5" customHeight="1">
      <c r="A30" s="5" t="s">
        <v>27</v>
      </c>
      <c r="B30" s="72" t="s">
        <v>101</v>
      </c>
      <c r="C30" s="67" t="s">
        <v>28</v>
      </c>
      <c r="D30" s="64"/>
      <c r="E30" s="32"/>
      <c r="F30" s="32"/>
      <c r="G30" s="84">
        <f>E30*F30</f>
        <v>0</v>
      </c>
      <c r="H30" s="32"/>
      <c r="I30" s="32"/>
      <c r="J30" s="60">
        <v>9</v>
      </c>
      <c r="K30" s="4">
        <v>1</v>
      </c>
      <c r="L30" s="3">
        <v>2</v>
      </c>
      <c r="M30" s="3">
        <v>3</v>
      </c>
      <c r="N30" s="3">
        <v>4</v>
      </c>
      <c r="O30" s="42">
        <v>5</v>
      </c>
      <c r="P30" s="39">
        <f>D30+(D30*(SUM(J30%,K30%)))</f>
        <v>0</v>
      </c>
      <c r="Q30" s="8">
        <f>D30+(D30*(J30+L30)/100)</f>
        <v>0</v>
      </c>
      <c r="R30" s="9">
        <f>D30+((D30*(J30+M30)/100))</f>
        <v>0</v>
      </c>
      <c r="S30" s="9">
        <f>D30+((D30*(J30+N30)/100))</f>
        <v>0</v>
      </c>
      <c r="T30" s="10">
        <f>D30+((D30*(J30+O30)/100))</f>
        <v>0</v>
      </c>
      <c r="U30" s="85" t="str">
        <f t="shared" si="0"/>
        <v> </v>
      </c>
      <c r="V30" s="86" t="str">
        <f t="shared" si="1"/>
        <v> </v>
      </c>
      <c r="W30" s="85" t="str">
        <f t="shared" si="2"/>
        <v> </v>
      </c>
      <c r="X30" s="86" t="str">
        <f t="shared" si="3"/>
        <v> </v>
      </c>
      <c r="Y30" s="85" t="str">
        <f t="shared" si="8"/>
        <v> </v>
      </c>
      <c r="Z30" s="86" t="str">
        <f t="shared" si="9"/>
        <v> </v>
      </c>
      <c r="AA30" s="85" t="str">
        <f t="shared" si="4"/>
        <v> </v>
      </c>
      <c r="AB30" s="86" t="str">
        <f t="shared" si="5"/>
        <v> </v>
      </c>
      <c r="AC30" s="85" t="str">
        <f t="shared" si="6"/>
        <v> </v>
      </c>
      <c r="AD30" s="86" t="str">
        <f t="shared" si="7"/>
        <v> </v>
      </c>
    </row>
    <row r="31" spans="1:30" ht="40.5" customHeight="1">
      <c r="A31" s="5" t="s">
        <v>27</v>
      </c>
      <c r="B31" s="72" t="s">
        <v>102</v>
      </c>
      <c r="C31" s="67" t="s">
        <v>29</v>
      </c>
      <c r="D31" s="64"/>
      <c r="E31" s="32"/>
      <c r="F31" s="32"/>
      <c r="G31" s="84">
        <f>E31*F31</f>
        <v>0</v>
      </c>
      <c r="H31" s="32"/>
      <c r="I31" s="32"/>
      <c r="J31" s="60">
        <v>9</v>
      </c>
      <c r="K31" s="4">
        <v>1</v>
      </c>
      <c r="L31" s="3">
        <v>2</v>
      </c>
      <c r="M31" s="3">
        <v>3</v>
      </c>
      <c r="N31" s="3">
        <v>4</v>
      </c>
      <c r="O31" s="42">
        <v>5</v>
      </c>
      <c r="P31" s="39">
        <f>D31+(D31*(SUM(J31%,K31%)))</f>
        <v>0</v>
      </c>
      <c r="Q31" s="8">
        <f>D31+(D31*(J31+L31)/100)</f>
        <v>0</v>
      </c>
      <c r="R31" s="9">
        <f>D31+((D31*(J31+M31)/100))</f>
        <v>0</v>
      </c>
      <c r="S31" s="9">
        <f>D31+((D31*(J31+N31)/100))</f>
        <v>0</v>
      </c>
      <c r="T31" s="10">
        <f>D31+((D31*(J31+O31)/100))</f>
        <v>0</v>
      </c>
      <c r="U31" s="85" t="str">
        <f t="shared" si="0"/>
        <v> </v>
      </c>
      <c r="V31" s="86" t="str">
        <f t="shared" si="1"/>
        <v> </v>
      </c>
      <c r="W31" s="85" t="str">
        <f t="shared" si="2"/>
        <v> </v>
      </c>
      <c r="X31" s="86" t="str">
        <f t="shared" si="3"/>
        <v> </v>
      </c>
      <c r="Y31" s="85" t="str">
        <f t="shared" si="8"/>
        <v> </v>
      </c>
      <c r="Z31" s="86" t="str">
        <f t="shared" si="9"/>
        <v> </v>
      </c>
      <c r="AA31" s="85" t="str">
        <f t="shared" si="4"/>
        <v> </v>
      </c>
      <c r="AB31" s="86" t="str">
        <f t="shared" si="5"/>
        <v> </v>
      </c>
      <c r="AC31" s="85" t="str">
        <f t="shared" si="6"/>
        <v> </v>
      </c>
      <c r="AD31" s="86" t="str">
        <f t="shared" si="7"/>
        <v> </v>
      </c>
    </row>
    <row r="32" spans="1:30" ht="40.5" customHeight="1">
      <c r="A32" s="17" t="s">
        <v>52</v>
      </c>
      <c r="B32" s="74" t="s">
        <v>103</v>
      </c>
      <c r="C32" s="69" t="s">
        <v>53</v>
      </c>
      <c r="D32" s="64"/>
      <c r="E32" s="34"/>
      <c r="F32" s="34"/>
      <c r="G32" s="84">
        <f>E32*F32</f>
        <v>0</v>
      </c>
      <c r="H32" s="34"/>
      <c r="I32" s="34"/>
      <c r="J32" s="60"/>
      <c r="K32" s="4"/>
      <c r="L32" s="3"/>
      <c r="M32" s="3"/>
      <c r="N32" s="3"/>
      <c r="O32" s="42"/>
      <c r="P32" s="39">
        <f>D32+(D32*(SUM(J32%,K32%)))</f>
        <v>0</v>
      </c>
      <c r="Q32" s="8">
        <f>D32+(D32*(J32+L32)/100)</f>
        <v>0</v>
      </c>
      <c r="R32" s="9">
        <f>D32+((D32*(J32+M32)/100))</f>
        <v>0</v>
      </c>
      <c r="S32" s="9">
        <f>D32+((D32*(J32+N32)/100))</f>
        <v>0</v>
      </c>
      <c r="T32" s="10">
        <f>D32+((D32*(J32+O32)/100))</f>
        <v>0</v>
      </c>
      <c r="U32" s="85" t="str">
        <f t="shared" si="0"/>
        <v> </v>
      </c>
      <c r="V32" s="86" t="str">
        <f t="shared" si="1"/>
        <v> </v>
      </c>
      <c r="W32" s="85" t="str">
        <f t="shared" si="2"/>
        <v> </v>
      </c>
      <c r="X32" s="86" t="str">
        <f t="shared" si="3"/>
        <v> </v>
      </c>
      <c r="Y32" s="85" t="str">
        <f t="shared" si="8"/>
        <v> </v>
      </c>
      <c r="Z32" s="86" t="str">
        <f t="shared" si="9"/>
        <v> </v>
      </c>
      <c r="AA32" s="85" t="str">
        <f t="shared" si="4"/>
        <v> </v>
      </c>
      <c r="AB32" s="86" t="str">
        <f t="shared" si="5"/>
        <v> </v>
      </c>
      <c r="AC32" s="85" t="str">
        <f t="shared" si="6"/>
        <v> </v>
      </c>
      <c r="AD32" s="86" t="str">
        <f t="shared" si="7"/>
        <v> </v>
      </c>
    </row>
    <row r="33" spans="1:30" ht="69" customHeight="1">
      <c r="A33" s="5" t="s">
        <v>51</v>
      </c>
      <c r="B33" s="72" t="s">
        <v>104</v>
      </c>
      <c r="C33" s="67" t="s">
        <v>70</v>
      </c>
      <c r="D33" s="64"/>
      <c r="E33" s="32"/>
      <c r="F33" s="32"/>
      <c r="G33" s="84">
        <f>E33*F33</f>
        <v>0</v>
      </c>
      <c r="H33" s="32"/>
      <c r="I33" s="32"/>
      <c r="J33" s="60">
        <v>5</v>
      </c>
      <c r="K33" s="4">
        <v>1</v>
      </c>
      <c r="L33" s="3">
        <v>2</v>
      </c>
      <c r="M33" s="3">
        <v>3</v>
      </c>
      <c r="N33" s="3">
        <v>4</v>
      </c>
      <c r="O33" s="42">
        <v>5</v>
      </c>
      <c r="P33" s="39">
        <f>D33+(D33*(SUM(J33%,K33%)))</f>
        <v>0</v>
      </c>
      <c r="Q33" s="8">
        <f>D33+(D33*(J33+L33)/100)</f>
        <v>0</v>
      </c>
      <c r="R33" s="9">
        <f>D33+((D33*(J33+M33)/100))</f>
        <v>0</v>
      </c>
      <c r="S33" s="9">
        <f>D33+((D33*(J33+N33)/100))</f>
        <v>0</v>
      </c>
      <c r="T33" s="10">
        <f>D33+((D33*(J33+O33)/100))</f>
        <v>0</v>
      </c>
      <c r="U33" s="85" t="str">
        <f t="shared" si="0"/>
        <v> </v>
      </c>
      <c r="V33" s="86" t="str">
        <f t="shared" si="1"/>
        <v> </v>
      </c>
      <c r="W33" s="85" t="str">
        <f t="shared" si="2"/>
        <v> </v>
      </c>
      <c r="X33" s="86" t="str">
        <f t="shared" si="3"/>
        <v> </v>
      </c>
      <c r="Y33" s="85" t="str">
        <f t="shared" si="8"/>
        <v> </v>
      </c>
      <c r="Z33" s="86" t="str">
        <f t="shared" si="9"/>
        <v> </v>
      </c>
      <c r="AA33" s="85" t="str">
        <f t="shared" si="4"/>
        <v> </v>
      </c>
      <c r="AB33" s="86" t="str">
        <f t="shared" si="5"/>
        <v> </v>
      </c>
      <c r="AC33" s="85" t="str">
        <f t="shared" si="6"/>
        <v> </v>
      </c>
      <c r="AD33" s="86" t="str">
        <f t="shared" si="7"/>
        <v> </v>
      </c>
    </row>
    <row r="34" spans="1:30" s="16" customFormat="1" ht="54.75" customHeight="1">
      <c r="A34" s="12" t="s">
        <v>30</v>
      </c>
      <c r="B34" s="73" t="s">
        <v>105</v>
      </c>
      <c r="C34" s="68" t="s">
        <v>31</v>
      </c>
      <c r="D34" s="64"/>
      <c r="E34" s="33"/>
      <c r="F34" s="33"/>
      <c r="G34" s="84"/>
      <c r="H34" s="33"/>
      <c r="I34" s="33"/>
      <c r="J34" s="61"/>
      <c r="K34" s="37"/>
      <c r="L34" s="11"/>
      <c r="M34" s="11"/>
      <c r="N34" s="11"/>
      <c r="O34" s="43"/>
      <c r="P34" s="40"/>
      <c r="Q34" s="13"/>
      <c r="R34" s="14"/>
      <c r="S34" s="14"/>
      <c r="T34" s="15"/>
      <c r="U34" s="85" t="str">
        <f t="shared" si="0"/>
        <v> </v>
      </c>
      <c r="V34" s="86" t="str">
        <f t="shared" si="1"/>
        <v> </v>
      </c>
      <c r="W34" s="85" t="str">
        <f t="shared" si="2"/>
        <v> </v>
      </c>
      <c r="X34" s="86" t="str">
        <f t="shared" si="3"/>
        <v> </v>
      </c>
      <c r="Y34" s="85" t="str">
        <f t="shared" si="8"/>
        <v> </v>
      </c>
      <c r="Z34" s="86" t="str">
        <f t="shared" si="9"/>
        <v> </v>
      </c>
      <c r="AA34" s="85" t="str">
        <f t="shared" si="4"/>
        <v> </v>
      </c>
      <c r="AB34" s="86" t="str">
        <f t="shared" si="5"/>
        <v> </v>
      </c>
      <c r="AC34" s="85" t="str">
        <f t="shared" si="6"/>
        <v> </v>
      </c>
      <c r="AD34" s="86" t="str">
        <f t="shared" si="7"/>
        <v> </v>
      </c>
    </row>
    <row r="35" spans="1:30" ht="40.5" customHeight="1">
      <c r="A35" s="5" t="s">
        <v>32</v>
      </c>
      <c r="B35" s="72" t="s">
        <v>106</v>
      </c>
      <c r="C35" s="67" t="s">
        <v>33</v>
      </c>
      <c r="D35" s="65"/>
      <c r="E35" s="84"/>
      <c r="F35" s="84"/>
      <c r="G35" s="84">
        <f>E35*F35</f>
        <v>0</v>
      </c>
      <c r="H35" s="84"/>
      <c r="I35" s="32"/>
      <c r="J35" s="60">
        <v>15</v>
      </c>
      <c r="K35" s="4">
        <v>1</v>
      </c>
      <c r="L35" s="3">
        <v>2</v>
      </c>
      <c r="M35" s="3">
        <v>3</v>
      </c>
      <c r="N35" s="3">
        <v>4</v>
      </c>
      <c r="O35" s="42">
        <v>5</v>
      </c>
      <c r="P35" s="39">
        <f>D35+(D35*(SUM(J35%,K35%)))</f>
        <v>0</v>
      </c>
      <c r="Q35" s="8">
        <f>D35+(D35*(J35+L35)/100)</f>
        <v>0</v>
      </c>
      <c r="R35" s="9">
        <f>D35+((D35*(J35+M35)/100))</f>
        <v>0</v>
      </c>
      <c r="S35" s="9">
        <f>D35+((D35*(J35+N35)/100))</f>
        <v>0</v>
      </c>
      <c r="T35" s="10">
        <f>D35+((D35*(J35+O35)/100))</f>
        <v>0</v>
      </c>
      <c r="U35" s="85" t="str">
        <f t="shared" si="0"/>
        <v> </v>
      </c>
      <c r="V35" s="86" t="str">
        <f t="shared" si="1"/>
        <v> </v>
      </c>
      <c r="W35" s="85" t="str">
        <f t="shared" si="2"/>
        <v> </v>
      </c>
      <c r="X35" s="86" t="str">
        <f t="shared" si="3"/>
        <v> </v>
      </c>
      <c r="Y35" s="85" t="str">
        <f t="shared" si="8"/>
        <v> </v>
      </c>
      <c r="Z35" s="86" t="str">
        <f t="shared" si="9"/>
        <v> </v>
      </c>
      <c r="AA35" s="85" t="str">
        <f t="shared" si="4"/>
        <v> </v>
      </c>
      <c r="AB35" s="86" t="str">
        <f t="shared" si="5"/>
        <v> </v>
      </c>
      <c r="AC35" s="85" t="str">
        <f t="shared" si="6"/>
        <v> </v>
      </c>
      <c r="AD35" s="86" t="str">
        <f t="shared" si="7"/>
        <v> </v>
      </c>
    </row>
    <row r="36" spans="1:30" ht="40.5" customHeight="1">
      <c r="A36" s="5" t="s">
        <v>32</v>
      </c>
      <c r="B36" s="72" t="s">
        <v>107</v>
      </c>
      <c r="C36" s="67" t="s">
        <v>34</v>
      </c>
      <c r="D36" s="64"/>
      <c r="E36" s="32"/>
      <c r="F36" s="32"/>
      <c r="G36" s="84">
        <f>E36*F36</f>
        <v>0</v>
      </c>
      <c r="H36" s="32"/>
      <c r="I36" s="32"/>
      <c r="J36" s="60">
        <v>15</v>
      </c>
      <c r="K36" s="4">
        <v>1</v>
      </c>
      <c r="L36" s="3">
        <v>2</v>
      </c>
      <c r="M36" s="3">
        <v>3</v>
      </c>
      <c r="N36" s="3">
        <v>4</v>
      </c>
      <c r="O36" s="42">
        <v>5</v>
      </c>
      <c r="P36" s="39">
        <f>D36+(D36*(SUM(J36%,K36%)))</f>
        <v>0</v>
      </c>
      <c r="Q36" s="8">
        <f>D36+(D36*(J36+L36)/100)</f>
        <v>0</v>
      </c>
      <c r="R36" s="9">
        <f>D36+((D36*(J36+M36)/100))</f>
        <v>0</v>
      </c>
      <c r="S36" s="9">
        <f>D36+((D36*(J36+N36)/100))</f>
        <v>0</v>
      </c>
      <c r="T36" s="10">
        <f>D36+((D36*(J36+O36)/100))</f>
        <v>0</v>
      </c>
      <c r="U36" s="85" t="str">
        <f t="shared" si="0"/>
        <v> </v>
      </c>
      <c r="V36" s="86" t="str">
        <f t="shared" si="1"/>
        <v> </v>
      </c>
      <c r="W36" s="85" t="str">
        <f t="shared" si="2"/>
        <v> </v>
      </c>
      <c r="X36" s="86" t="str">
        <f t="shared" si="3"/>
        <v> </v>
      </c>
      <c r="Y36" s="85" t="str">
        <f t="shared" si="8"/>
        <v> </v>
      </c>
      <c r="Z36" s="86" t="str">
        <f t="shared" si="9"/>
        <v> </v>
      </c>
      <c r="AA36" s="85" t="str">
        <f t="shared" si="4"/>
        <v> </v>
      </c>
      <c r="AB36" s="86" t="str">
        <f t="shared" si="5"/>
        <v> </v>
      </c>
      <c r="AC36" s="85" t="str">
        <f t="shared" si="6"/>
        <v> </v>
      </c>
      <c r="AD36" s="86" t="str">
        <f t="shared" si="7"/>
        <v> </v>
      </c>
    </row>
    <row r="37" spans="1:30" ht="40.5" customHeight="1">
      <c r="A37" s="5" t="s">
        <v>35</v>
      </c>
      <c r="B37" s="72" t="s">
        <v>108</v>
      </c>
      <c r="C37" s="67" t="s">
        <v>36</v>
      </c>
      <c r="D37" s="64"/>
      <c r="E37" s="32"/>
      <c r="F37" s="32"/>
      <c r="G37" s="84">
        <f>E37*F37</f>
        <v>0</v>
      </c>
      <c r="H37" s="84"/>
      <c r="I37" s="32"/>
      <c r="J37" s="60">
        <v>9</v>
      </c>
      <c r="K37" s="4">
        <v>1</v>
      </c>
      <c r="L37" s="3">
        <v>2</v>
      </c>
      <c r="M37" s="3">
        <v>3</v>
      </c>
      <c r="N37" s="3">
        <v>4</v>
      </c>
      <c r="O37" s="42">
        <v>5</v>
      </c>
      <c r="P37" s="39">
        <f>D37+(D37*(SUM(J37%,K37%)))</f>
        <v>0</v>
      </c>
      <c r="Q37" s="8">
        <f>D37+(D37*(J37+L37)/100)</f>
        <v>0</v>
      </c>
      <c r="R37" s="9">
        <f>D37+((D37*(J37+M37)/100))</f>
        <v>0</v>
      </c>
      <c r="S37" s="9">
        <f>D37+((D37*(J37+N37)/100))</f>
        <v>0</v>
      </c>
      <c r="T37" s="10">
        <f>D37+((D37*(J37+O37)/100))</f>
        <v>0</v>
      </c>
      <c r="U37" s="85" t="str">
        <f t="shared" si="0"/>
        <v> </v>
      </c>
      <c r="V37" s="86" t="str">
        <f t="shared" si="1"/>
        <v> </v>
      </c>
      <c r="W37" s="85" t="str">
        <f t="shared" si="2"/>
        <v> </v>
      </c>
      <c r="X37" s="86" t="str">
        <f t="shared" si="3"/>
        <v> </v>
      </c>
      <c r="Y37" s="85" t="str">
        <f t="shared" si="8"/>
        <v> </v>
      </c>
      <c r="Z37" s="86" t="str">
        <f t="shared" si="9"/>
        <v> </v>
      </c>
      <c r="AA37" s="85" t="str">
        <f t="shared" si="4"/>
        <v> </v>
      </c>
      <c r="AB37" s="86" t="str">
        <f t="shared" si="5"/>
        <v> </v>
      </c>
      <c r="AC37" s="85" t="str">
        <f t="shared" si="6"/>
        <v> </v>
      </c>
      <c r="AD37" s="86" t="str">
        <f t="shared" si="7"/>
        <v> </v>
      </c>
    </row>
    <row r="38" spans="1:30" s="16" customFormat="1" ht="54.75" customHeight="1">
      <c r="A38" s="12" t="s">
        <v>37</v>
      </c>
      <c r="B38" s="73" t="s">
        <v>109</v>
      </c>
      <c r="C38" s="68" t="s">
        <v>38</v>
      </c>
      <c r="D38" s="64"/>
      <c r="E38" s="33"/>
      <c r="F38" s="33"/>
      <c r="G38" s="84"/>
      <c r="H38" s="33"/>
      <c r="I38" s="33"/>
      <c r="J38" s="61"/>
      <c r="K38" s="37"/>
      <c r="L38" s="11"/>
      <c r="M38" s="11"/>
      <c r="N38" s="11"/>
      <c r="O38" s="43"/>
      <c r="P38" s="40"/>
      <c r="Q38" s="13"/>
      <c r="R38" s="14"/>
      <c r="S38" s="14"/>
      <c r="T38" s="15"/>
      <c r="U38" s="85" t="str">
        <f t="shared" si="0"/>
        <v> </v>
      </c>
      <c r="V38" s="86" t="str">
        <f t="shared" si="1"/>
        <v> </v>
      </c>
      <c r="W38" s="85" t="str">
        <f t="shared" si="2"/>
        <v> </v>
      </c>
      <c r="X38" s="86" t="str">
        <f t="shared" si="3"/>
        <v> </v>
      </c>
      <c r="Y38" s="85" t="str">
        <f t="shared" si="8"/>
        <v> </v>
      </c>
      <c r="Z38" s="86" t="str">
        <f t="shared" si="9"/>
        <v> </v>
      </c>
      <c r="AA38" s="85" t="str">
        <f t="shared" si="4"/>
        <v> </v>
      </c>
      <c r="AB38" s="86" t="str">
        <f t="shared" si="5"/>
        <v> </v>
      </c>
      <c r="AC38" s="85" t="str">
        <f t="shared" si="6"/>
        <v> </v>
      </c>
      <c r="AD38" s="86" t="str">
        <f t="shared" si="7"/>
        <v> </v>
      </c>
    </row>
    <row r="39" spans="1:30" ht="40.5" customHeight="1">
      <c r="A39" s="5" t="s">
        <v>60</v>
      </c>
      <c r="B39" s="72" t="s">
        <v>110</v>
      </c>
      <c r="C39" s="67" t="s">
        <v>71</v>
      </c>
      <c r="D39" s="64"/>
      <c r="E39" s="32"/>
      <c r="F39" s="32"/>
      <c r="G39" s="84">
        <f aca="true" t="shared" si="16" ref="G39:G44">E39*F39</f>
        <v>0</v>
      </c>
      <c r="H39" s="32"/>
      <c r="I39" s="32"/>
      <c r="J39" s="60">
        <v>4</v>
      </c>
      <c r="K39" s="4">
        <v>1</v>
      </c>
      <c r="L39" s="3">
        <v>2</v>
      </c>
      <c r="M39" s="3">
        <v>3</v>
      </c>
      <c r="N39" s="3">
        <v>4</v>
      </c>
      <c r="O39" s="42">
        <v>5</v>
      </c>
      <c r="P39" s="39">
        <f aca="true" t="shared" si="17" ref="P39:P44">D39+(D39*(SUM(J39%,K39%)))</f>
        <v>0</v>
      </c>
      <c r="Q39" s="8">
        <f aca="true" t="shared" si="18" ref="Q39:Q44">D39+(D39*(J39+L39)/100)</f>
        <v>0</v>
      </c>
      <c r="R39" s="9">
        <f aca="true" t="shared" si="19" ref="R39:R44">D39+((D39*(J39+M39)/100))</f>
        <v>0</v>
      </c>
      <c r="S39" s="9">
        <f aca="true" t="shared" si="20" ref="S39:S44">D39+((D39*(J39+N39)/100))</f>
        <v>0</v>
      </c>
      <c r="T39" s="10">
        <f aca="true" t="shared" si="21" ref="T39:T44">D39+((D39*(J39+O39)/100))</f>
        <v>0</v>
      </c>
      <c r="U39" s="85" t="str">
        <f t="shared" si="0"/>
        <v> </v>
      </c>
      <c r="V39" s="86" t="str">
        <f t="shared" si="1"/>
        <v> </v>
      </c>
      <c r="W39" s="85" t="str">
        <f t="shared" si="2"/>
        <v> </v>
      </c>
      <c r="X39" s="86" t="str">
        <f t="shared" si="3"/>
        <v> </v>
      </c>
      <c r="Y39" s="85" t="str">
        <f t="shared" si="8"/>
        <v> </v>
      </c>
      <c r="Z39" s="86" t="str">
        <f t="shared" si="9"/>
        <v> </v>
      </c>
      <c r="AA39" s="85" t="str">
        <f t="shared" si="4"/>
        <v> </v>
      </c>
      <c r="AB39" s="86" t="str">
        <f t="shared" si="5"/>
        <v> </v>
      </c>
      <c r="AC39" s="85" t="str">
        <f t="shared" si="6"/>
        <v> </v>
      </c>
      <c r="AD39" s="86" t="str">
        <f t="shared" si="7"/>
        <v> </v>
      </c>
    </row>
    <row r="40" spans="1:30" ht="48.75" customHeight="1">
      <c r="A40" s="5" t="s">
        <v>39</v>
      </c>
      <c r="B40" s="72" t="s">
        <v>111</v>
      </c>
      <c r="C40" s="67" t="s">
        <v>40</v>
      </c>
      <c r="D40" s="64"/>
      <c r="E40" s="32"/>
      <c r="F40" s="32"/>
      <c r="G40" s="84">
        <f t="shared" si="16"/>
        <v>0</v>
      </c>
      <c r="H40" s="32"/>
      <c r="I40" s="32"/>
      <c r="J40" s="60">
        <v>18</v>
      </c>
      <c r="K40" s="4">
        <v>1</v>
      </c>
      <c r="L40" s="3">
        <v>2</v>
      </c>
      <c r="M40" s="3">
        <v>3</v>
      </c>
      <c r="N40" s="3">
        <v>4</v>
      </c>
      <c r="O40" s="42">
        <v>5</v>
      </c>
      <c r="P40" s="39">
        <f t="shared" si="17"/>
        <v>0</v>
      </c>
      <c r="Q40" s="8">
        <f t="shared" si="18"/>
        <v>0</v>
      </c>
      <c r="R40" s="9">
        <f t="shared" si="19"/>
        <v>0</v>
      </c>
      <c r="S40" s="9">
        <f t="shared" si="20"/>
        <v>0</v>
      </c>
      <c r="T40" s="10">
        <f t="shared" si="21"/>
        <v>0</v>
      </c>
      <c r="U40" s="85" t="str">
        <f t="shared" si="0"/>
        <v> </v>
      </c>
      <c r="V40" s="86" t="str">
        <f t="shared" si="1"/>
        <v> </v>
      </c>
      <c r="W40" s="85" t="str">
        <f t="shared" si="2"/>
        <v> </v>
      </c>
      <c r="X40" s="86" t="str">
        <f t="shared" si="3"/>
        <v> </v>
      </c>
      <c r="Y40" s="85" t="str">
        <f t="shared" si="8"/>
        <v> </v>
      </c>
      <c r="Z40" s="86" t="str">
        <f t="shared" si="9"/>
        <v> </v>
      </c>
      <c r="AA40" s="85" t="str">
        <f t="shared" si="4"/>
        <v> </v>
      </c>
      <c r="AB40" s="86" t="str">
        <f t="shared" si="5"/>
        <v> </v>
      </c>
      <c r="AC40" s="85" t="str">
        <f t="shared" si="6"/>
        <v> </v>
      </c>
      <c r="AD40" s="86" t="str">
        <f t="shared" si="7"/>
        <v> </v>
      </c>
    </row>
    <row r="41" spans="1:30" ht="40.5" customHeight="1">
      <c r="A41" s="5" t="s">
        <v>39</v>
      </c>
      <c r="B41" s="72" t="s">
        <v>112</v>
      </c>
      <c r="C41" s="67" t="s">
        <v>41</v>
      </c>
      <c r="D41" s="64"/>
      <c r="E41" s="32"/>
      <c r="F41" s="32"/>
      <c r="G41" s="84">
        <f t="shared" si="16"/>
        <v>0</v>
      </c>
      <c r="H41" s="32"/>
      <c r="I41" s="32"/>
      <c r="J41" s="60">
        <v>18</v>
      </c>
      <c r="K41" s="4">
        <v>1</v>
      </c>
      <c r="L41" s="3">
        <v>2</v>
      </c>
      <c r="M41" s="3">
        <v>3</v>
      </c>
      <c r="N41" s="3">
        <v>4</v>
      </c>
      <c r="O41" s="42">
        <v>5</v>
      </c>
      <c r="P41" s="39">
        <f t="shared" si="17"/>
        <v>0</v>
      </c>
      <c r="Q41" s="8">
        <f t="shared" si="18"/>
        <v>0</v>
      </c>
      <c r="R41" s="9">
        <f t="shared" si="19"/>
        <v>0</v>
      </c>
      <c r="S41" s="9">
        <f t="shared" si="20"/>
        <v>0</v>
      </c>
      <c r="T41" s="10">
        <f t="shared" si="21"/>
        <v>0</v>
      </c>
      <c r="U41" s="85" t="str">
        <f t="shared" si="0"/>
        <v> </v>
      </c>
      <c r="V41" s="86" t="str">
        <f t="shared" si="1"/>
        <v> </v>
      </c>
      <c r="W41" s="85" t="str">
        <f t="shared" si="2"/>
        <v> </v>
      </c>
      <c r="X41" s="86" t="str">
        <f t="shared" si="3"/>
        <v> </v>
      </c>
      <c r="Y41" s="85" t="str">
        <f t="shared" si="8"/>
        <v> </v>
      </c>
      <c r="Z41" s="86" t="str">
        <f t="shared" si="9"/>
        <v> </v>
      </c>
      <c r="AA41" s="85" t="str">
        <f t="shared" si="4"/>
        <v> </v>
      </c>
      <c r="AB41" s="86" t="str">
        <f t="shared" si="5"/>
        <v> </v>
      </c>
      <c r="AC41" s="85" t="str">
        <f t="shared" si="6"/>
        <v> </v>
      </c>
      <c r="AD41" s="86" t="str">
        <f t="shared" si="7"/>
        <v> </v>
      </c>
    </row>
    <row r="42" spans="1:30" ht="40.5" customHeight="1">
      <c r="A42" s="5" t="s">
        <v>62</v>
      </c>
      <c r="B42" s="72" t="s">
        <v>113</v>
      </c>
      <c r="C42" s="67" t="s">
        <v>72</v>
      </c>
      <c r="D42" s="64"/>
      <c r="E42" s="32"/>
      <c r="F42" s="32"/>
      <c r="G42" s="84">
        <f t="shared" si="16"/>
        <v>0</v>
      </c>
      <c r="H42" s="32"/>
      <c r="I42" s="32"/>
      <c r="J42" s="60">
        <v>6</v>
      </c>
      <c r="K42" s="4">
        <v>1</v>
      </c>
      <c r="L42" s="3">
        <v>2</v>
      </c>
      <c r="M42" s="3">
        <v>3</v>
      </c>
      <c r="N42" s="3">
        <v>4</v>
      </c>
      <c r="O42" s="42">
        <v>5</v>
      </c>
      <c r="P42" s="39">
        <f t="shared" si="17"/>
        <v>0</v>
      </c>
      <c r="Q42" s="8">
        <f t="shared" si="18"/>
        <v>0</v>
      </c>
      <c r="R42" s="9">
        <f t="shared" si="19"/>
        <v>0</v>
      </c>
      <c r="S42" s="9">
        <f t="shared" si="20"/>
        <v>0</v>
      </c>
      <c r="T42" s="10">
        <f t="shared" si="21"/>
        <v>0</v>
      </c>
      <c r="U42" s="85" t="str">
        <f t="shared" si="0"/>
        <v> </v>
      </c>
      <c r="V42" s="86" t="str">
        <f t="shared" si="1"/>
        <v> </v>
      </c>
      <c r="W42" s="85" t="str">
        <f t="shared" si="2"/>
        <v> </v>
      </c>
      <c r="X42" s="86" t="str">
        <f t="shared" si="3"/>
        <v> </v>
      </c>
      <c r="Y42" s="85" t="str">
        <f t="shared" si="8"/>
        <v> </v>
      </c>
      <c r="Z42" s="86" t="str">
        <f t="shared" si="9"/>
        <v> </v>
      </c>
      <c r="AA42" s="85" t="str">
        <f t="shared" si="4"/>
        <v> </v>
      </c>
      <c r="AB42" s="86" t="str">
        <f t="shared" si="5"/>
        <v> </v>
      </c>
      <c r="AC42" s="85" t="str">
        <f t="shared" si="6"/>
        <v> </v>
      </c>
      <c r="AD42" s="86" t="str">
        <f t="shared" si="7"/>
        <v> </v>
      </c>
    </row>
    <row r="43" spans="1:30" ht="40.5" customHeight="1">
      <c r="A43" s="5"/>
      <c r="B43" s="74"/>
      <c r="C43" s="69" t="s">
        <v>125</v>
      </c>
      <c r="D43" s="64"/>
      <c r="E43" s="34"/>
      <c r="F43" s="34"/>
      <c r="G43" s="84">
        <f t="shared" si="16"/>
        <v>0</v>
      </c>
      <c r="H43" s="34"/>
      <c r="I43" s="34"/>
      <c r="J43" s="62">
        <v>6</v>
      </c>
      <c r="K43" s="46">
        <v>1</v>
      </c>
      <c r="L43" s="47">
        <v>2</v>
      </c>
      <c r="M43" s="47">
        <v>3</v>
      </c>
      <c r="N43" s="47">
        <v>4</v>
      </c>
      <c r="O43" s="48">
        <v>5</v>
      </c>
      <c r="P43" s="49">
        <f t="shared" si="17"/>
        <v>0</v>
      </c>
      <c r="Q43" s="50">
        <f t="shared" si="18"/>
        <v>0</v>
      </c>
      <c r="R43" s="51">
        <f t="shared" si="19"/>
        <v>0</v>
      </c>
      <c r="S43" s="51">
        <f t="shared" si="20"/>
        <v>0</v>
      </c>
      <c r="T43" s="52">
        <f t="shared" si="21"/>
        <v>0</v>
      </c>
      <c r="U43" s="87" t="str">
        <f t="shared" si="0"/>
        <v> </v>
      </c>
      <c r="V43" s="88" t="str">
        <f t="shared" si="1"/>
        <v> </v>
      </c>
      <c r="W43" s="87" t="str">
        <f t="shared" si="2"/>
        <v> </v>
      </c>
      <c r="X43" s="88" t="str">
        <f t="shared" si="3"/>
        <v> </v>
      </c>
      <c r="Y43" s="87" t="str">
        <f t="shared" si="8"/>
        <v> </v>
      </c>
      <c r="Z43" s="88" t="str">
        <f t="shared" si="9"/>
        <v> </v>
      </c>
      <c r="AA43" s="87" t="str">
        <f t="shared" si="4"/>
        <v> </v>
      </c>
      <c r="AB43" s="88" t="str">
        <f t="shared" si="5"/>
        <v> </v>
      </c>
      <c r="AC43" s="87" t="str">
        <f t="shared" si="6"/>
        <v> </v>
      </c>
      <c r="AD43" s="88" t="str">
        <f t="shared" si="7"/>
        <v> </v>
      </c>
    </row>
    <row r="44" spans="1:30" ht="40.5" customHeight="1">
      <c r="A44" s="5" t="s">
        <v>61</v>
      </c>
      <c r="B44" s="72" t="s">
        <v>114</v>
      </c>
      <c r="C44" s="67" t="s">
        <v>73</v>
      </c>
      <c r="D44" s="64"/>
      <c r="E44" s="32"/>
      <c r="F44" s="32"/>
      <c r="G44" s="84">
        <f t="shared" si="16"/>
        <v>0</v>
      </c>
      <c r="H44" s="32"/>
      <c r="I44" s="32"/>
      <c r="J44" s="60">
        <v>2</v>
      </c>
      <c r="K44" s="4">
        <v>1</v>
      </c>
      <c r="L44" s="3">
        <v>2</v>
      </c>
      <c r="M44" s="3">
        <v>3</v>
      </c>
      <c r="N44" s="3">
        <v>4</v>
      </c>
      <c r="O44" s="42">
        <v>5</v>
      </c>
      <c r="P44" s="39">
        <f t="shared" si="17"/>
        <v>0</v>
      </c>
      <c r="Q44" s="8">
        <f t="shared" si="18"/>
        <v>0</v>
      </c>
      <c r="R44" s="9">
        <f t="shared" si="19"/>
        <v>0</v>
      </c>
      <c r="S44" s="9">
        <f t="shared" si="20"/>
        <v>0</v>
      </c>
      <c r="T44" s="10">
        <f t="shared" si="21"/>
        <v>0</v>
      </c>
      <c r="U44" s="85" t="str">
        <f t="shared" si="0"/>
        <v> </v>
      </c>
      <c r="V44" s="86" t="str">
        <f t="shared" si="1"/>
        <v> </v>
      </c>
      <c r="W44" s="85" t="str">
        <f t="shared" si="2"/>
        <v> </v>
      </c>
      <c r="X44" s="86" t="str">
        <f t="shared" si="3"/>
        <v> </v>
      </c>
      <c r="Y44" s="85" t="str">
        <f t="shared" si="8"/>
        <v> </v>
      </c>
      <c r="Z44" s="86" t="str">
        <f t="shared" si="9"/>
        <v> </v>
      </c>
      <c r="AA44" s="85" t="str">
        <f t="shared" si="4"/>
        <v> </v>
      </c>
      <c r="AB44" s="86" t="str">
        <f t="shared" si="5"/>
        <v> </v>
      </c>
      <c r="AC44" s="85" t="str">
        <f t="shared" si="6"/>
        <v> </v>
      </c>
      <c r="AD44" s="86" t="str">
        <f t="shared" si="7"/>
        <v> </v>
      </c>
    </row>
    <row r="45" spans="1:30" s="16" customFormat="1" ht="78.75" customHeight="1">
      <c r="A45" s="12" t="s">
        <v>42</v>
      </c>
      <c r="B45" s="73" t="s">
        <v>115</v>
      </c>
      <c r="C45" s="68" t="s">
        <v>83</v>
      </c>
      <c r="D45" s="55"/>
      <c r="E45" s="33"/>
      <c r="F45" s="33"/>
      <c r="G45" s="84"/>
      <c r="H45" s="33"/>
      <c r="I45" s="33"/>
      <c r="J45" s="61"/>
      <c r="K45" s="37"/>
      <c r="L45" s="11"/>
      <c r="M45" s="11"/>
      <c r="N45" s="11"/>
      <c r="O45" s="43"/>
      <c r="P45" s="40"/>
      <c r="Q45" s="13"/>
      <c r="R45" s="14"/>
      <c r="S45" s="14"/>
      <c r="T45" s="15"/>
      <c r="U45" s="85" t="str">
        <f t="shared" si="0"/>
        <v> </v>
      </c>
      <c r="V45" s="86" t="str">
        <f t="shared" si="1"/>
        <v> </v>
      </c>
      <c r="W45" s="85" t="str">
        <f t="shared" si="2"/>
        <v> </v>
      </c>
      <c r="X45" s="86" t="str">
        <f t="shared" si="3"/>
        <v> </v>
      </c>
      <c r="Y45" s="85" t="str">
        <f t="shared" si="8"/>
        <v> </v>
      </c>
      <c r="Z45" s="86" t="str">
        <f t="shared" si="9"/>
        <v> </v>
      </c>
      <c r="AA45" s="85" t="str">
        <f t="shared" si="4"/>
        <v> </v>
      </c>
      <c r="AB45" s="86" t="str">
        <f t="shared" si="5"/>
        <v> </v>
      </c>
      <c r="AC45" s="85" t="str">
        <f t="shared" si="6"/>
        <v> </v>
      </c>
      <c r="AD45" s="86" t="str">
        <f t="shared" si="7"/>
        <v> </v>
      </c>
    </row>
    <row r="46" spans="1:30" s="53" customFormat="1" ht="47.25" customHeight="1">
      <c r="A46" s="17"/>
      <c r="B46" s="74"/>
      <c r="C46" s="67" t="s">
        <v>126</v>
      </c>
      <c r="D46" s="56"/>
      <c r="E46" s="34"/>
      <c r="F46" s="34"/>
      <c r="G46" s="84">
        <f aca="true" t="shared" si="22" ref="G46:G51">E46*F46</f>
        <v>0</v>
      </c>
      <c r="H46" s="34"/>
      <c r="I46" s="34"/>
      <c r="J46" s="62">
        <v>2</v>
      </c>
      <c r="K46" s="46">
        <v>1</v>
      </c>
      <c r="L46" s="47">
        <v>2</v>
      </c>
      <c r="M46" s="47">
        <v>3</v>
      </c>
      <c r="N46" s="47">
        <v>4</v>
      </c>
      <c r="O46" s="48">
        <v>5</v>
      </c>
      <c r="P46" s="49">
        <f aca="true" t="shared" si="23" ref="P46:P51">D46+(D46*(SUM(J46%,K46%)))</f>
        <v>0</v>
      </c>
      <c r="Q46" s="50">
        <f aca="true" t="shared" si="24" ref="Q46:Q51">D46+(D46*(J46+L46)/100)</f>
        <v>0</v>
      </c>
      <c r="R46" s="51">
        <f aca="true" t="shared" si="25" ref="R46:R51">D46+((D46*(J46+M46)/100))</f>
        <v>0</v>
      </c>
      <c r="S46" s="51">
        <f aca="true" t="shared" si="26" ref="S46:S51">D46+((D46*(J46+N46)/100))</f>
        <v>0</v>
      </c>
      <c r="T46" s="52">
        <f aca="true" t="shared" si="27" ref="T46:T51">D46+((D46*(J46+O46)/100))</f>
        <v>0</v>
      </c>
      <c r="U46" s="87" t="str">
        <f t="shared" si="0"/>
        <v> </v>
      </c>
      <c r="V46" s="88" t="str">
        <f t="shared" si="1"/>
        <v> </v>
      </c>
      <c r="W46" s="87" t="str">
        <f t="shared" si="2"/>
        <v> </v>
      </c>
      <c r="X46" s="88" t="str">
        <f t="shared" si="3"/>
        <v> </v>
      </c>
      <c r="Y46" s="87" t="str">
        <f t="shared" si="8"/>
        <v> </v>
      </c>
      <c r="Z46" s="88" t="str">
        <f t="shared" si="9"/>
        <v> </v>
      </c>
      <c r="AA46" s="87" t="str">
        <f t="shared" si="4"/>
        <v> </v>
      </c>
      <c r="AB46" s="88" t="str">
        <f t="shared" si="5"/>
        <v> </v>
      </c>
      <c r="AC46" s="87" t="str">
        <f t="shared" si="6"/>
        <v> </v>
      </c>
      <c r="AD46" s="88" t="str">
        <f t="shared" si="7"/>
        <v> </v>
      </c>
    </row>
    <row r="47" spans="1:30" ht="40.5" customHeight="1">
      <c r="A47" s="5" t="s">
        <v>43</v>
      </c>
      <c r="B47" s="72" t="s">
        <v>116</v>
      </c>
      <c r="C47" s="67" t="s">
        <v>44</v>
      </c>
      <c r="D47" s="65">
        <v>14.48</v>
      </c>
      <c r="E47" s="84">
        <v>14.35</v>
      </c>
      <c r="F47" s="84">
        <v>28</v>
      </c>
      <c r="G47" s="84">
        <f t="shared" si="22"/>
        <v>401.8</v>
      </c>
      <c r="H47" s="84" t="s">
        <v>140</v>
      </c>
      <c r="I47" s="32"/>
      <c r="J47" s="60">
        <v>2</v>
      </c>
      <c r="K47" s="4">
        <v>1</v>
      </c>
      <c r="L47" s="3">
        <v>2</v>
      </c>
      <c r="M47" s="3">
        <v>3</v>
      </c>
      <c r="N47" s="3">
        <v>4</v>
      </c>
      <c r="O47" s="42">
        <v>5</v>
      </c>
      <c r="P47" s="49">
        <f t="shared" si="23"/>
        <v>14.9144</v>
      </c>
      <c r="Q47" s="50">
        <f t="shared" si="24"/>
        <v>15.0592</v>
      </c>
      <c r="R47" s="51">
        <f t="shared" si="25"/>
        <v>15.204</v>
      </c>
      <c r="S47" s="51">
        <f t="shared" si="26"/>
        <v>15.3488</v>
      </c>
      <c r="T47" s="52">
        <f t="shared" si="27"/>
        <v>15.4936</v>
      </c>
      <c r="U47" s="85">
        <f t="shared" si="0"/>
        <v>0.5644000000000009</v>
      </c>
      <c r="V47" s="86" t="str">
        <f t="shared" si="1"/>
        <v>Экономия</v>
      </c>
      <c r="W47" s="85">
        <f t="shared" si="2"/>
        <v>0.7092000000000009</v>
      </c>
      <c r="X47" s="86" t="str">
        <f t="shared" si="3"/>
        <v>Экономия</v>
      </c>
      <c r="Y47" s="85">
        <f t="shared" si="8"/>
        <v>0.854000000000001</v>
      </c>
      <c r="Z47" s="86" t="str">
        <f t="shared" si="9"/>
        <v>Экономия</v>
      </c>
      <c r="AA47" s="85">
        <f t="shared" si="4"/>
        <v>0.998800000000001</v>
      </c>
      <c r="AB47" s="86" t="str">
        <f t="shared" si="5"/>
        <v>Экономия</v>
      </c>
      <c r="AC47" s="85">
        <f t="shared" si="6"/>
        <v>1.143600000000001</v>
      </c>
      <c r="AD47" s="86" t="str">
        <f t="shared" si="7"/>
        <v>Экономия</v>
      </c>
    </row>
    <row r="48" spans="1:30" ht="40.5" customHeight="1">
      <c r="A48" s="5" t="s">
        <v>43</v>
      </c>
      <c r="B48" s="72" t="s">
        <v>117</v>
      </c>
      <c r="C48" s="67" t="s">
        <v>45</v>
      </c>
      <c r="D48" s="65"/>
      <c r="E48" s="84"/>
      <c r="F48" s="84"/>
      <c r="G48" s="84">
        <f t="shared" si="22"/>
        <v>0</v>
      </c>
      <c r="H48" s="84"/>
      <c r="I48" s="32"/>
      <c r="J48" s="60">
        <v>2</v>
      </c>
      <c r="K48" s="4">
        <v>1</v>
      </c>
      <c r="L48" s="3">
        <v>2</v>
      </c>
      <c r="M48" s="3">
        <v>3</v>
      </c>
      <c r="N48" s="3">
        <v>4</v>
      </c>
      <c r="O48" s="42">
        <v>5</v>
      </c>
      <c r="P48" s="49">
        <f t="shared" si="23"/>
        <v>0</v>
      </c>
      <c r="Q48" s="50">
        <f t="shared" si="24"/>
        <v>0</v>
      </c>
      <c r="R48" s="51">
        <f t="shared" si="25"/>
        <v>0</v>
      </c>
      <c r="S48" s="51">
        <f t="shared" si="26"/>
        <v>0</v>
      </c>
      <c r="T48" s="52">
        <f t="shared" si="27"/>
        <v>0</v>
      </c>
      <c r="U48" s="85" t="str">
        <f t="shared" si="0"/>
        <v> </v>
      </c>
      <c r="V48" s="86" t="str">
        <f t="shared" si="1"/>
        <v> </v>
      </c>
      <c r="W48" s="85" t="str">
        <f t="shared" si="2"/>
        <v> </v>
      </c>
      <c r="X48" s="86" t="str">
        <f t="shared" si="3"/>
        <v> </v>
      </c>
      <c r="Y48" s="85" t="str">
        <f t="shared" si="8"/>
        <v> </v>
      </c>
      <c r="Z48" s="86" t="str">
        <f t="shared" si="9"/>
        <v> </v>
      </c>
      <c r="AA48" s="85" t="str">
        <f t="shared" si="4"/>
        <v> </v>
      </c>
      <c r="AB48" s="86" t="str">
        <f t="shared" si="5"/>
        <v> </v>
      </c>
      <c r="AC48" s="85" t="str">
        <f t="shared" si="6"/>
        <v> </v>
      </c>
      <c r="AD48" s="86" t="str">
        <f t="shared" si="7"/>
        <v> </v>
      </c>
    </row>
    <row r="49" spans="1:30" ht="40.5" customHeight="1">
      <c r="A49" s="5" t="s">
        <v>46</v>
      </c>
      <c r="B49" s="72" t="s">
        <v>118</v>
      </c>
      <c r="C49" s="67" t="s">
        <v>47</v>
      </c>
      <c r="D49" s="65">
        <v>13.57</v>
      </c>
      <c r="E49" s="84">
        <v>13.3</v>
      </c>
      <c r="F49" s="84">
        <v>14</v>
      </c>
      <c r="G49" s="84">
        <f t="shared" si="22"/>
        <v>186.20000000000002</v>
      </c>
      <c r="H49" s="84" t="s">
        <v>140</v>
      </c>
      <c r="I49" s="84"/>
      <c r="J49" s="60">
        <v>2</v>
      </c>
      <c r="K49" s="4">
        <v>1</v>
      </c>
      <c r="L49" s="3">
        <v>2</v>
      </c>
      <c r="M49" s="3">
        <v>3</v>
      </c>
      <c r="N49" s="3">
        <v>4</v>
      </c>
      <c r="O49" s="42">
        <v>5</v>
      </c>
      <c r="P49" s="49">
        <f t="shared" si="23"/>
        <v>13.9771</v>
      </c>
      <c r="Q49" s="50">
        <f t="shared" si="24"/>
        <v>14.1128</v>
      </c>
      <c r="R49" s="51">
        <f t="shared" si="25"/>
        <v>14.2485</v>
      </c>
      <c r="S49" s="51">
        <f t="shared" si="26"/>
        <v>14.3842</v>
      </c>
      <c r="T49" s="52">
        <f t="shared" si="27"/>
        <v>14.5199</v>
      </c>
      <c r="U49" s="85">
        <f t="shared" si="0"/>
        <v>0.6770999999999994</v>
      </c>
      <c r="V49" s="86" t="str">
        <f t="shared" si="1"/>
        <v>Экономия</v>
      </c>
      <c r="W49" s="85">
        <f t="shared" si="2"/>
        <v>0.8127999999999993</v>
      </c>
      <c r="X49" s="86" t="str">
        <f t="shared" si="3"/>
        <v>Экономия</v>
      </c>
      <c r="Y49" s="85">
        <f t="shared" si="8"/>
        <v>0.9484999999999992</v>
      </c>
      <c r="Z49" s="86" t="str">
        <f t="shared" si="9"/>
        <v>Экономия</v>
      </c>
      <c r="AA49" s="85">
        <f t="shared" si="4"/>
        <v>1.0841999999999992</v>
      </c>
      <c r="AB49" s="86" t="str">
        <f t="shared" si="5"/>
        <v>Экономия</v>
      </c>
      <c r="AC49" s="85">
        <f t="shared" si="6"/>
        <v>1.219899999999999</v>
      </c>
      <c r="AD49" s="86" t="str">
        <f t="shared" si="7"/>
        <v>Экономия</v>
      </c>
    </row>
    <row r="50" spans="1:30" ht="40.5" customHeight="1">
      <c r="A50" s="5" t="s">
        <v>46</v>
      </c>
      <c r="B50" s="72" t="s">
        <v>119</v>
      </c>
      <c r="C50" s="67" t="s">
        <v>48</v>
      </c>
      <c r="D50" s="64"/>
      <c r="E50" s="32"/>
      <c r="F50" s="32"/>
      <c r="G50" s="84">
        <f t="shared" si="22"/>
        <v>0</v>
      </c>
      <c r="H50" s="84"/>
      <c r="I50" s="32"/>
      <c r="J50" s="60">
        <v>2</v>
      </c>
      <c r="K50" s="4">
        <v>1</v>
      </c>
      <c r="L50" s="3">
        <v>2</v>
      </c>
      <c r="M50" s="3">
        <v>3</v>
      </c>
      <c r="N50" s="3">
        <v>4</v>
      </c>
      <c r="O50" s="42">
        <v>5</v>
      </c>
      <c r="P50" s="49">
        <f t="shared" si="23"/>
        <v>0</v>
      </c>
      <c r="Q50" s="50">
        <f t="shared" si="24"/>
        <v>0</v>
      </c>
      <c r="R50" s="51">
        <f t="shared" si="25"/>
        <v>0</v>
      </c>
      <c r="S50" s="51">
        <f t="shared" si="26"/>
        <v>0</v>
      </c>
      <c r="T50" s="52">
        <f t="shared" si="27"/>
        <v>0</v>
      </c>
      <c r="U50" s="85" t="str">
        <f t="shared" si="0"/>
        <v> </v>
      </c>
      <c r="V50" s="86" t="str">
        <f t="shared" si="1"/>
        <v> </v>
      </c>
      <c r="W50" s="85" t="str">
        <f t="shared" si="2"/>
        <v> </v>
      </c>
      <c r="X50" s="86" t="str">
        <f t="shared" si="3"/>
        <v> </v>
      </c>
      <c r="Y50" s="85" t="str">
        <f t="shared" si="8"/>
        <v> </v>
      </c>
      <c r="Z50" s="86" t="str">
        <f t="shared" si="9"/>
        <v> </v>
      </c>
      <c r="AA50" s="85" t="str">
        <f t="shared" si="4"/>
        <v> </v>
      </c>
      <c r="AB50" s="86" t="str">
        <f t="shared" si="5"/>
        <v> </v>
      </c>
      <c r="AC50" s="85" t="str">
        <f t="shared" si="6"/>
        <v> </v>
      </c>
      <c r="AD50" s="86" t="str">
        <f t="shared" si="7"/>
        <v> </v>
      </c>
    </row>
    <row r="51" spans="1:30" ht="40.5" customHeight="1">
      <c r="A51" s="5" t="s">
        <v>49</v>
      </c>
      <c r="B51" s="72" t="s">
        <v>120</v>
      </c>
      <c r="C51" s="67" t="s">
        <v>50</v>
      </c>
      <c r="D51" s="64"/>
      <c r="E51" s="32"/>
      <c r="F51" s="32"/>
      <c r="G51" s="84">
        <f t="shared" si="22"/>
        <v>0</v>
      </c>
      <c r="H51" s="84"/>
      <c r="I51" s="32"/>
      <c r="J51" s="60">
        <v>5</v>
      </c>
      <c r="K51" s="4">
        <v>1</v>
      </c>
      <c r="L51" s="3">
        <v>2</v>
      </c>
      <c r="M51" s="3">
        <v>3</v>
      </c>
      <c r="N51" s="3">
        <v>4</v>
      </c>
      <c r="O51" s="42">
        <v>5</v>
      </c>
      <c r="P51" s="49">
        <f t="shared" si="23"/>
        <v>0</v>
      </c>
      <c r="Q51" s="50">
        <f t="shared" si="24"/>
        <v>0</v>
      </c>
      <c r="R51" s="51">
        <f t="shared" si="25"/>
        <v>0</v>
      </c>
      <c r="S51" s="51">
        <f t="shared" si="26"/>
        <v>0</v>
      </c>
      <c r="T51" s="52">
        <f t="shared" si="27"/>
        <v>0</v>
      </c>
      <c r="U51" s="85" t="str">
        <f t="shared" si="0"/>
        <v> </v>
      </c>
      <c r="V51" s="86" t="str">
        <f t="shared" si="1"/>
        <v> </v>
      </c>
      <c r="W51" s="85" t="str">
        <f t="shared" si="2"/>
        <v> </v>
      </c>
      <c r="X51" s="86" t="str">
        <f t="shared" si="3"/>
        <v> </v>
      </c>
      <c r="Y51" s="85" t="str">
        <f t="shared" si="8"/>
        <v> </v>
      </c>
      <c r="Z51" s="86" t="str">
        <f t="shared" si="9"/>
        <v> </v>
      </c>
      <c r="AA51" s="85" t="str">
        <f t="shared" si="4"/>
        <v> </v>
      </c>
      <c r="AB51" s="86" t="str">
        <f t="shared" si="5"/>
        <v> </v>
      </c>
      <c r="AC51" s="85" t="str">
        <f t="shared" si="6"/>
        <v> </v>
      </c>
      <c r="AD51" s="86" t="str">
        <f t="shared" si="7"/>
        <v> </v>
      </c>
    </row>
    <row r="52" spans="1:30" s="16" customFormat="1" ht="54.75" customHeight="1">
      <c r="A52" s="12" t="s">
        <v>55</v>
      </c>
      <c r="B52" s="73" t="s">
        <v>121</v>
      </c>
      <c r="C52" s="68" t="s">
        <v>54</v>
      </c>
      <c r="D52" s="65"/>
      <c r="E52" s="33"/>
      <c r="F52" s="33"/>
      <c r="G52" s="84"/>
      <c r="H52" s="33"/>
      <c r="I52" s="33"/>
      <c r="J52" s="61"/>
      <c r="K52" s="37"/>
      <c r="L52" s="11"/>
      <c r="M52" s="11"/>
      <c r="N52" s="11"/>
      <c r="O52" s="43"/>
      <c r="P52" s="40"/>
      <c r="Q52" s="13"/>
      <c r="R52" s="14"/>
      <c r="S52" s="14"/>
      <c r="T52" s="15"/>
      <c r="U52" s="85" t="str">
        <f t="shared" si="0"/>
        <v> </v>
      </c>
      <c r="V52" s="86" t="str">
        <f t="shared" si="1"/>
        <v> </v>
      </c>
      <c r="W52" s="85" t="str">
        <f t="shared" si="2"/>
        <v> </v>
      </c>
      <c r="X52" s="86" t="str">
        <f t="shared" si="3"/>
        <v> </v>
      </c>
      <c r="Y52" s="85" t="str">
        <f t="shared" si="8"/>
        <v> </v>
      </c>
      <c r="Z52" s="86" t="str">
        <f t="shared" si="9"/>
        <v> </v>
      </c>
      <c r="AA52" s="85" t="str">
        <f t="shared" si="4"/>
        <v> </v>
      </c>
      <c r="AB52" s="86" t="str">
        <f t="shared" si="5"/>
        <v> </v>
      </c>
      <c r="AC52" s="85" t="str">
        <f t="shared" si="6"/>
        <v> </v>
      </c>
      <c r="AD52" s="86" t="str">
        <f t="shared" si="7"/>
        <v> </v>
      </c>
    </row>
    <row r="53" spans="1:30" ht="40.5" customHeight="1" thickBot="1">
      <c r="A53" s="5" t="s">
        <v>56</v>
      </c>
      <c r="B53" s="75" t="s">
        <v>122</v>
      </c>
      <c r="C53" s="70" t="s">
        <v>57</v>
      </c>
      <c r="D53" s="66"/>
      <c r="E53" s="35"/>
      <c r="F53" s="35"/>
      <c r="G53" s="84">
        <f>E53*F53</f>
        <v>0</v>
      </c>
      <c r="H53" s="35"/>
      <c r="I53" s="35"/>
      <c r="J53" s="63">
        <v>4</v>
      </c>
      <c r="K53" s="4">
        <v>1</v>
      </c>
      <c r="L53" s="3">
        <v>2</v>
      </c>
      <c r="M53" s="3">
        <v>3</v>
      </c>
      <c r="N53" s="3">
        <v>4</v>
      </c>
      <c r="O53" s="42">
        <v>5</v>
      </c>
      <c r="P53" s="39">
        <f>D53+(D53*(SUM(J53%,K53%)))</f>
        <v>0</v>
      </c>
      <c r="Q53" s="8">
        <f>D53+(D53*(J53+L53)/100)</f>
        <v>0</v>
      </c>
      <c r="R53" s="9">
        <f>D53+((D53*(J53+M53)/100))</f>
        <v>0</v>
      </c>
      <c r="S53" s="9">
        <f>D53+((D53*(J53+N53)/100))</f>
        <v>0</v>
      </c>
      <c r="T53" s="10">
        <f>D53+((D53*(J53+O53)/100))</f>
        <v>0</v>
      </c>
      <c r="U53" s="85" t="str">
        <f t="shared" si="0"/>
        <v> </v>
      </c>
      <c r="V53" s="86" t="str">
        <f t="shared" si="1"/>
        <v> </v>
      </c>
      <c r="W53" s="85" t="str">
        <f t="shared" si="2"/>
        <v> </v>
      </c>
      <c r="X53" s="86" t="str">
        <f t="shared" si="3"/>
        <v> </v>
      </c>
      <c r="Y53" s="85" t="str">
        <f t="shared" si="8"/>
        <v> </v>
      </c>
      <c r="Z53" s="86" t="str">
        <f t="shared" si="9"/>
        <v> </v>
      </c>
      <c r="AA53" s="85" t="str">
        <f t="shared" si="4"/>
        <v> </v>
      </c>
      <c r="AB53" s="86" t="str">
        <f t="shared" si="5"/>
        <v> </v>
      </c>
      <c r="AC53" s="85" t="str">
        <f t="shared" si="6"/>
        <v> </v>
      </c>
      <c r="AD53" s="86" t="str">
        <f t="shared" si="7"/>
        <v> </v>
      </c>
    </row>
    <row r="54" spans="2:30" ht="19.5" thickBot="1" thickTop="1">
      <c r="B54" s="25"/>
      <c r="C54" s="26"/>
      <c r="D54" s="26"/>
      <c r="E54" s="27"/>
      <c r="F54" s="27"/>
      <c r="G54" s="27"/>
      <c r="H54" s="27"/>
      <c r="I54" s="27"/>
      <c r="J54" s="26"/>
      <c r="K54" s="26"/>
      <c r="L54" s="26"/>
      <c r="M54" s="26"/>
      <c r="N54" s="26"/>
      <c r="O54" s="26"/>
      <c r="P54" s="28"/>
      <c r="Q54" s="28"/>
      <c r="R54" s="28"/>
      <c r="S54" s="28"/>
      <c r="T54" s="28"/>
      <c r="U54" s="29"/>
      <c r="V54" s="29"/>
      <c r="W54" s="29"/>
      <c r="X54" s="29"/>
      <c r="Y54" s="29"/>
      <c r="Z54" s="29"/>
      <c r="AA54" s="29"/>
      <c r="AB54" s="29"/>
      <c r="AC54" s="29"/>
      <c r="AD54" s="30"/>
    </row>
    <row r="55" spans="1:30" ht="258" customHeight="1" thickTop="1">
      <c r="A55" s="123" t="s">
        <v>131</v>
      </c>
      <c r="B55" s="124"/>
      <c r="C55" s="124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</row>
  </sheetData>
  <sheetProtection password="CAD9" sheet="1" objects="1" scenarios="1"/>
  <protectedRanges>
    <protectedRange password="ADAF" sqref="A1:IV6" name="Диапазон1"/>
    <protectedRange password="ADAF" sqref="D8:I53" name="Диапазон2"/>
  </protectedRanges>
  <mergeCells count="18">
    <mergeCell ref="A1:AD1"/>
    <mergeCell ref="P8:T8"/>
    <mergeCell ref="K8:O8"/>
    <mergeCell ref="B4:AD4"/>
    <mergeCell ref="B5:AD5"/>
    <mergeCell ref="B6:AD6"/>
    <mergeCell ref="B3:AD3"/>
    <mergeCell ref="B2:AD2"/>
    <mergeCell ref="A55:AD55"/>
    <mergeCell ref="AA10:AB10"/>
    <mergeCell ref="AC10:AD10"/>
    <mergeCell ref="U8:AD8"/>
    <mergeCell ref="P9:T9"/>
    <mergeCell ref="U9:AD9"/>
    <mergeCell ref="K9:O9"/>
    <mergeCell ref="W10:X10"/>
    <mergeCell ref="Y10:Z10"/>
    <mergeCell ref="U10:V10"/>
  </mergeCells>
  <conditionalFormatting sqref="AD11:AD53 AB11:AB53 V11:V53 X11:X53 Z11:Z53">
    <cfRule type="cellIs" priority="1" dxfId="0" operator="equal" stopIfTrue="1">
      <formula>"Превышение"</formula>
    </cfRule>
  </conditionalFormatting>
  <conditionalFormatting sqref="AC11:AC53 Y11:Y53 U11:U53 W11:W53 AA11:AA53">
    <cfRule type="cellIs" priority="2" dxfId="0" operator="lessThan" stopIfTrue="1">
      <formula>0</formula>
    </cfRule>
  </conditionalFormatting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F53"/>
  <sheetViews>
    <sheetView view="pageBreakPreview" zoomScale="55" zoomScaleNormal="60" zoomScaleSheetLayoutView="55" workbookViewId="0" topLeftCell="B1">
      <selection activeCell="B5" sqref="B5:F5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3" width="40.25390625" style="1" customWidth="1"/>
    <col min="4" max="4" width="15.25390625" style="2" customWidth="1"/>
    <col min="5" max="6" width="15.875" style="2" customWidth="1"/>
    <col min="7" max="7" width="15.375" style="1" customWidth="1"/>
    <col min="8" max="16384" width="9.125" style="1" customWidth="1"/>
  </cols>
  <sheetData>
    <row r="1" spans="1:6" ht="69" customHeight="1">
      <c r="A1" s="106" t="s">
        <v>135</v>
      </c>
      <c r="B1" s="106"/>
      <c r="C1" s="106"/>
      <c r="D1" s="106"/>
      <c r="E1" s="106"/>
      <c r="F1" s="122"/>
    </row>
    <row r="2" spans="1:6" ht="63.75" customHeight="1">
      <c r="A2" s="94"/>
      <c r="B2" s="106" t="str">
        <f>'1 неделя'!B2:AD2</f>
        <v>г.Ядрин</v>
      </c>
      <c r="C2" s="122"/>
      <c r="D2" s="122"/>
      <c r="E2" s="122"/>
      <c r="F2" s="122"/>
    </row>
    <row r="3" spans="1:6" ht="25.5" customHeight="1">
      <c r="A3" s="54"/>
      <c r="B3" s="119" t="s">
        <v>127</v>
      </c>
      <c r="C3" s="120"/>
      <c r="D3" s="120"/>
      <c r="E3" s="120"/>
      <c r="F3" s="90"/>
    </row>
    <row r="4" spans="2:6" ht="30.75" customHeight="1">
      <c r="B4" s="114" t="s">
        <v>139</v>
      </c>
      <c r="C4" s="107"/>
      <c r="D4" s="107"/>
      <c r="E4" s="107"/>
      <c r="F4" s="54"/>
    </row>
    <row r="5" spans="2:6" ht="34.5" customHeight="1">
      <c r="B5" s="106" t="str">
        <f>'1 неделя'!B5:AD5</f>
        <v>РГОУ НПО "ПЛ№25 г.Ядрин" Минобразования Чувашии</v>
      </c>
      <c r="C5" s="122"/>
      <c r="D5" s="122"/>
      <c r="E5" s="122"/>
      <c r="F5" s="122"/>
    </row>
    <row r="6" spans="2:6" ht="15" customHeight="1">
      <c r="B6" s="117" t="s">
        <v>124</v>
      </c>
      <c r="C6" s="118"/>
      <c r="D6" s="118"/>
      <c r="E6" s="118"/>
      <c r="F6" s="89"/>
    </row>
    <row r="7" ht="30.75" customHeight="1" thickBot="1"/>
    <row r="8" spans="1:6" ht="181.5" customHeight="1" thickBot="1" thickTop="1">
      <c r="A8" s="19"/>
      <c r="B8" s="71" t="s">
        <v>128</v>
      </c>
      <c r="C8" s="57" t="s">
        <v>0</v>
      </c>
      <c r="D8" s="31" t="s">
        <v>132</v>
      </c>
      <c r="E8" s="31" t="s">
        <v>133</v>
      </c>
      <c r="F8" s="91" t="s">
        <v>134</v>
      </c>
    </row>
    <row r="9" spans="1:6" ht="17.25" customHeight="1" thickBot="1" thickTop="1">
      <c r="A9" s="21"/>
      <c r="B9" s="80" t="s">
        <v>129</v>
      </c>
      <c r="C9" s="81">
        <v>2</v>
      </c>
      <c r="D9" s="83">
        <v>3</v>
      </c>
      <c r="E9" s="83">
        <v>4</v>
      </c>
      <c r="F9" s="83">
        <v>5</v>
      </c>
    </row>
    <row r="10" spans="1:6" ht="30.75" customHeight="1" thickTop="1">
      <c r="A10" s="22"/>
      <c r="B10" s="76"/>
      <c r="C10" s="77"/>
      <c r="D10" s="79"/>
      <c r="E10" s="79"/>
      <c r="F10" s="93"/>
    </row>
    <row r="11" spans="1:6" ht="40.5" customHeight="1">
      <c r="A11" s="5" t="s">
        <v>1</v>
      </c>
      <c r="B11" s="72">
        <v>1</v>
      </c>
      <c r="C11" s="67" t="s">
        <v>2</v>
      </c>
      <c r="D11" s="32">
        <f>MIN('1 неделя'!E11,'2 неделя'!E11,'3 неделя'!E11,'4 неделя'!E11,'5 неделя'!E11)</f>
        <v>10</v>
      </c>
      <c r="E11" s="84">
        <f>MAX('1 неделя'!E11,'2 неделя'!E11,'3 неделя'!E11,'4 неделя'!E11,'5 неделя'!E11)</f>
        <v>10</v>
      </c>
      <c r="F11" s="92">
        <f>AVERAGE(D11:E11)</f>
        <v>10</v>
      </c>
    </row>
    <row r="12" spans="1:6" s="16" customFormat="1" ht="54.75" customHeight="1">
      <c r="A12" s="12" t="s">
        <v>3</v>
      </c>
      <c r="B12" s="73">
        <v>2</v>
      </c>
      <c r="C12" s="68" t="s">
        <v>4</v>
      </c>
      <c r="D12" s="32"/>
      <c r="E12" s="84"/>
      <c r="F12" s="92"/>
    </row>
    <row r="13" spans="1:6" ht="40.5" customHeight="1">
      <c r="A13" s="5" t="s">
        <v>5</v>
      </c>
      <c r="B13" s="72" t="s">
        <v>84</v>
      </c>
      <c r="C13" s="67" t="s">
        <v>6</v>
      </c>
      <c r="D13" s="32">
        <f>MIN('1 неделя'!E13,'2 неделя'!E13,'3 неделя'!E13,'4 неделя'!E13,'5 неделя'!E13)</f>
        <v>9</v>
      </c>
      <c r="E13" s="32">
        <f>MAX('1 неделя'!E13,'2 неделя'!E13,'3 неделя'!E13,'4 неделя'!E13,'5 неделя'!E13)</f>
        <v>9</v>
      </c>
      <c r="F13" s="92">
        <f aca="true" t="shared" si="0" ref="F13:F53">AVERAGE(D13:E13)</f>
        <v>9</v>
      </c>
    </row>
    <row r="14" spans="1:6" ht="40.5" customHeight="1">
      <c r="A14" s="5" t="s">
        <v>7</v>
      </c>
      <c r="B14" s="72" t="s">
        <v>85</v>
      </c>
      <c r="C14" s="67" t="s">
        <v>8</v>
      </c>
      <c r="D14" s="32">
        <f>MIN('1 неделя'!E14,'2 неделя'!E14,'3 неделя'!E14,'4 неделя'!E14,'5 неделя'!E14)</f>
        <v>0</v>
      </c>
      <c r="E14" s="32">
        <f>MAX('1 неделя'!E14,'2 неделя'!E14,'3 неделя'!E14,'4 неделя'!E14,'5 неделя'!E14)</f>
        <v>0</v>
      </c>
      <c r="F14" s="92">
        <f t="shared" si="0"/>
        <v>0</v>
      </c>
    </row>
    <row r="15" spans="1:6" ht="40.5" customHeight="1">
      <c r="A15" s="5" t="s">
        <v>9</v>
      </c>
      <c r="B15" s="72" t="s">
        <v>86</v>
      </c>
      <c r="C15" s="67" t="s">
        <v>10</v>
      </c>
      <c r="D15" s="32">
        <f>MIN('1 неделя'!E15,'2 неделя'!E15,'3 неделя'!E15,'4 неделя'!E15,'5 неделя'!E15)</f>
        <v>0</v>
      </c>
      <c r="E15" s="32">
        <f>MAX('1 неделя'!E15,'2 неделя'!E15,'3 неделя'!E15,'4 неделя'!E15,'5 неделя'!E15)</f>
        <v>0</v>
      </c>
      <c r="F15" s="92">
        <f t="shared" si="0"/>
        <v>0</v>
      </c>
    </row>
    <row r="16" spans="1:6" ht="40.5" customHeight="1">
      <c r="A16" s="5" t="s">
        <v>11</v>
      </c>
      <c r="B16" s="72" t="s">
        <v>87</v>
      </c>
      <c r="C16" s="67" t="s">
        <v>12</v>
      </c>
      <c r="D16" s="32">
        <f>MIN('1 неделя'!E16,'2 неделя'!E16,'3 неделя'!E16,'4 неделя'!E16,'5 неделя'!E16)</f>
        <v>6.8</v>
      </c>
      <c r="E16" s="32">
        <f>MAX('1 неделя'!E16,'2 неделя'!E16,'3 неделя'!E16,'4 неделя'!E16,'5 неделя'!E16)</f>
        <v>6.8</v>
      </c>
      <c r="F16" s="92">
        <f t="shared" si="0"/>
        <v>6.8</v>
      </c>
    </row>
    <row r="17" spans="1:6" s="16" customFormat="1" ht="54.75" customHeight="1">
      <c r="A17" s="12" t="s">
        <v>13</v>
      </c>
      <c r="B17" s="73" t="s">
        <v>88</v>
      </c>
      <c r="C17" s="68" t="s">
        <v>14</v>
      </c>
      <c r="D17" s="32"/>
      <c r="E17" s="32"/>
      <c r="F17" s="92"/>
    </row>
    <row r="18" spans="1:6" ht="40.5" customHeight="1">
      <c r="A18" s="5" t="s">
        <v>15</v>
      </c>
      <c r="B18" s="72" t="s">
        <v>89</v>
      </c>
      <c r="C18" s="67" t="s">
        <v>16</v>
      </c>
      <c r="D18" s="32">
        <f>MIN('1 неделя'!E18,'2 неделя'!E18,'3 неделя'!E18,'4 неделя'!E18,'5 неделя'!E18)</f>
        <v>0</v>
      </c>
      <c r="E18" s="32">
        <f>MAX('1 неделя'!E18,'2 неделя'!E18,'3 неделя'!E18,'4 неделя'!E18,'5 неделя'!E18)</f>
        <v>0</v>
      </c>
      <c r="F18" s="92">
        <f t="shared" si="0"/>
        <v>0</v>
      </c>
    </row>
    <row r="19" spans="1:6" ht="40.5" customHeight="1">
      <c r="A19" s="5" t="s">
        <v>15</v>
      </c>
      <c r="B19" s="72" t="s">
        <v>90</v>
      </c>
      <c r="C19" s="67" t="s">
        <v>17</v>
      </c>
      <c r="D19" s="32">
        <f>MIN('1 неделя'!E19,'2 неделя'!E19,'3 неделя'!E19,'4 неделя'!E19,'5 неделя'!E19)</f>
        <v>0</v>
      </c>
      <c r="E19" s="32">
        <f>MAX('1 неделя'!E19,'2 неделя'!E19,'3 неделя'!E19,'4 неделя'!E19,'5 неделя'!E19)</f>
        <v>0</v>
      </c>
      <c r="F19" s="92">
        <f t="shared" si="0"/>
        <v>0</v>
      </c>
    </row>
    <row r="20" spans="1:6" s="16" customFormat="1" ht="40.5" customHeight="1">
      <c r="A20" s="12">
        <v>14.4</v>
      </c>
      <c r="B20" s="73" t="s">
        <v>91</v>
      </c>
      <c r="C20" s="68" t="s">
        <v>58</v>
      </c>
      <c r="D20" s="32">
        <f>MIN('1 неделя'!E20,'2 неделя'!E20,'3 неделя'!E20,'4 неделя'!E20,'5 неделя'!E20)</f>
        <v>0</v>
      </c>
      <c r="E20" s="32">
        <f>MAX('1 неделя'!E20,'2 неделя'!E20,'3 неделя'!E20,'4 неделя'!E20,'5 неделя'!E20)</f>
        <v>0</v>
      </c>
      <c r="F20" s="92">
        <f t="shared" si="0"/>
        <v>0</v>
      </c>
    </row>
    <row r="21" spans="1:6" ht="40.5" customHeight="1">
      <c r="A21" s="5" t="s">
        <v>59</v>
      </c>
      <c r="B21" s="72" t="s">
        <v>92</v>
      </c>
      <c r="C21" s="67" t="s">
        <v>58</v>
      </c>
      <c r="D21" s="32">
        <f>MIN('1 неделя'!E21,'2 неделя'!E21,'3 неделя'!E21,'4 неделя'!E21,'5 неделя'!E21)</f>
        <v>0</v>
      </c>
      <c r="E21" s="32">
        <f>MAX('1 неделя'!E21,'2 неделя'!E21,'3 неделя'!E21,'4 неделя'!E21,'5 неделя'!E21)</f>
        <v>0</v>
      </c>
      <c r="F21" s="92">
        <f t="shared" si="0"/>
        <v>0</v>
      </c>
    </row>
    <row r="22" spans="1:6" s="16" customFormat="1" ht="54.75" customHeight="1">
      <c r="A22" s="12" t="s">
        <v>18</v>
      </c>
      <c r="B22" s="73" t="s">
        <v>93</v>
      </c>
      <c r="C22" s="68" t="s">
        <v>19</v>
      </c>
      <c r="D22" s="32"/>
      <c r="E22" s="32"/>
      <c r="F22" s="92"/>
    </row>
    <row r="23" spans="1:6" ht="40.5" customHeight="1">
      <c r="A23" s="5" t="s">
        <v>20</v>
      </c>
      <c r="B23" s="72" t="s">
        <v>94</v>
      </c>
      <c r="C23" s="67" t="s">
        <v>68</v>
      </c>
      <c r="D23" s="32">
        <f>MIN('1 неделя'!E23,'2 неделя'!E23,'3 неделя'!E23,'4 неделя'!E23,'5 неделя'!E23)</f>
        <v>0</v>
      </c>
      <c r="E23" s="32">
        <f>MAX('1 неделя'!E23,'2 неделя'!E23,'3 неделя'!E23,'4 неделя'!E23,'5 неделя'!E23)</f>
        <v>0</v>
      </c>
      <c r="F23" s="92">
        <f t="shared" si="0"/>
        <v>0</v>
      </c>
    </row>
    <row r="24" spans="1:6" ht="40.5" customHeight="1">
      <c r="A24" s="5" t="s">
        <v>20</v>
      </c>
      <c r="B24" s="72" t="s">
        <v>95</v>
      </c>
      <c r="C24" s="67" t="s">
        <v>21</v>
      </c>
      <c r="D24" s="32">
        <f>MIN('1 неделя'!E24,'2 неделя'!E24,'3 неделя'!E24,'4 неделя'!E24,'5 неделя'!E24)</f>
        <v>240</v>
      </c>
      <c r="E24" s="32">
        <f>MAX('1 неделя'!E24,'2 неделя'!E24,'3 неделя'!E24,'4 неделя'!E24,'5 неделя'!E24)</f>
        <v>240</v>
      </c>
      <c r="F24" s="92">
        <f t="shared" si="0"/>
        <v>240</v>
      </c>
    </row>
    <row r="25" spans="1:6" ht="40.5" customHeight="1">
      <c r="A25" s="5" t="s">
        <v>20</v>
      </c>
      <c r="B25" s="72" t="s">
        <v>96</v>
      </c>
      <c r="C25" s="67" t="s">
        <v>75</v>
      </c>
      <c r="D25" s="32">
        <f>MIN('1 неделя'!E25,'2 неделя'!E25,'3 неделя'!E25,'4 неделя'!E25,'5 неделя'!E25)</f>
        <v>0</v>
      </c>
      <c r="E25" s="32">
        <f>MAX('1 неделя'!E25,'2 неделя'!E25,'3 неделя'!E25,'4 неделя'!E25,'5 неделя'!E25)</f>
        <v>0</v>
      </c>
      <c r="F25" s="92">
        <f t="shared" si="0"/>
        <v>0</v>
      </c>
    </row>
    <row r="26" spans="1:6" ht="40.5" customHeight="1">
      <c r="A26" s="5" t="s">
        <v>20</v>
      </c>
      <c r="B26" s="72" t="s">
        <v>97</v>
      </c>
      <c r="C26" s="67" t="s">
        <v>22</v>
      </c>
      <c r="D26" s="32">
        <f>MIN('1 неделя'!E26,'2 неделя'!E26,'3 неделя'!E26,'4 неделя'!E26,'5 неделя'!E26)</f>
        <v>0</v>
      </c>
      <c r="E26" s="32">
        <f>MAX('1 неделя'!E26,'2 неделя'!E26,'3 неделя'!E26,'4 неделя'!E26,'5 неделя'!E26)</f>
        <v>0</v>
      </c>
      <c r="F26" s="92">
        <f t="shared" si="0"/>
        <v>0</v>
      </c>
    </row>
    <row r="27" spans="1:6" ht="40.5" customHeight="1">
      <c r="A27" s="5" t="s">
        <v>20</v>
      </c>
      <c r="B27" s="72" t="s">
        <v>98</v>
      </c>
      <c r="C27" s="67" t="s">
        <v>23</v>
      </c>
      <c r="D27" s="32">
        <f>MIN('1 неделя'!E27,'2 неделя'!E27,'3 неделя'!E27,'4 неделя'!E27,'5 неделя'!E27)</f>
        <v>0</v>
      </c>
      <c r="E27" s="32">
        <f>MAX('1 неделя'!E27,'2 неделя'!E27,'3 неделя'!E27,'4 неделя'!E27,'5 неделя'!E27)</f>
        <v>0</v>
      </c>
      <c r="F27" s="92">
        <f t="shared" si="0"/>
        <v>0</v>
      </c>
    </row>
    <row r="28" spans="1:6" ht="40.5" customHeight="1">
      <c r="A28" s="5" t="s">
        <v>20</v>
      </c>
      <c r="B28" s="72" t="s">
        <v>99</v>
      </c>
      <c r="C28" s="67" t="s">
        <v>24</v>
      </c>
      <c r="D28" s="32">
        <f>MIN('1 неделя'!E28,'2 неделя'!E28,'3 неделя'!E28,'4 неделя'!E28,'5 неделя'!E28)</f>
        <v>0</v>
      </c>
      <c r="E28" s="32">
        <f>MAX('1 неделя'!E28,'2 неделя'!E28,'3 неделя'!E28,'4 неделя'!E28,'5 неделя'!E28)</f>
        <v>0</v>
      </c>
      <c r="F28" s="92">
        <f t="shared" si="0"/>
        <v>0</v>
      </c>
    </row>
    <row r="29" spans="1:6" s="16" customFormat="1" ht="54.75" customHeight="1">
      <c r="A29" s="12" t="s">
        <v>25</v>
      </c>
      <c r="B29" s="73" t="s">
        <v>100</v>
      </c>
      <c r="C29" s="68" t="s">
        <v>26</v>
      </c>
      <c r="D29" s="32"/>
      <c r="E29" s="32"/>
      <c r="F29" s="92"/>
    </row>
    <row r="30" spans="1:6" ht="40.5" customHeight="1">
      <c r="A30" s="5" t="s">
        <v>27</v>
      </c>
      <c r="B30" s="72" t="s">
        <v>101</v>
      </c>
      <c r="C30" s="67" t="s">
        <v>28</v>
      </c>
      <c r="D30" s="32">
        <f>MIN('1 неделя'!E30,'2 неделя'!E30,'3 неделя'!E30,'4 неделя'!E30,'5 неделя'!E30)</f>
        <v>0</v>
      </c>
      <c r="E30" s="32">
        <f>MAX('1 неделя'!E30,'2 неделя'!E30,'3 неделя'!E30,'4 неделя'!E30,'5 неделя'!E30)</f>
        <v>0</v>
      </c>
      <c r="F30" s="92">
        <f t="shared" si="0"/>
        <v>0</v>
      </c>
    </row>
    <row r="31" spans="1:6" ht="40.5" customHeight="1">
      <c r="A31" s="5" t="s">
        <v>27</v>
      </c>
      <c r="B31" s="72" t="s">
        <v>102</v>
      </c>
      <c r="C31" s="67" t="s">
        <v>29</v>
      </c>
      <c r="D31" s="32">
        <f>MIN('1 неделя'!E31,'2 неделя'!E31,'3 неделя'!E31,'4 неделя'!E31,'5 неделя'!E31)</f>
        <v>0</v>
      </c>
      <c r="E31" s="32">
        <f>MAX('1 неделя'!E31,'2 неделя'!E31,'3 неделя'!E31,'4 неделя'!E31,'5 неделя'!E31)</f>
        <v>0</v>
      </c>
      <c r="F31" s="92">
        <f t="shared" si="0"/>
        <v>0</v>
      </c>
    </row>
    <row r="32" spans="1:6" ht="40.5" customHeight="1">
      <c r="A32" s="17" t="s">
        <v>52</v>
      </c>
      <c r="B32" s="74" t="s">
        <v>103</v>
      </c>
      <c r="C32" s="69" t="s">
        <v>53</v>
      </c>
      <c r="D32" s="32">
        <f>MIN('1 неделя'!E32,'2 неделя'!E32,'3 неделя'!E32,'4 неделя'!E32,'5 неделя'!E32)</f>
        <v>0</v>
      </c>
      <c r="E32" s="32">
        <f>MAX('1 неделя'!E32,'2 неделя'!E32,'3 неделя'!E32,'4 неделя'!E32,'5 неделя'!E32)</f>
        <v>0</v>
      </c>
      <c r="F32" s="92">
        <f t="shared" si="0"/>
        <v>0</v>
      </c>
    </row>
    <row r="33" spans="1:6" ht="69" customHeight="1">
      <c r="A33" s="5" t="s">
        <v>51</v>
      </c>
      <c r="B33" s="72" t="s">
        <v>104</v>
      </c>
      <c r="C33" s="67" t="s">
        <v>70</v>
      </c>
      <c r="D33" s="32">
        <f>MIN('1 неделя'!E33,'2 неделя'!E33,'3 неделя'!E33,'4 неделя'!E33,'5 неделя'!E33)</f>
        <v>0</v>
      </c>
      <c r="E33" s="32">
        <f>MAX('1 неделя'!E33,'2 неделя'!E33,'3 неделя'!E33,'4 неделя'!E33,'5 неделя'!E33)</f>
        <v>0</v>
      </c>
      <c r="F33" s="92">
        <f t="shared" si="0"/>
        <v>0</v>
      </c>
    </row>
    <row r="34" spans="1:6" s="16" customFormat="1" ht="54.75" customHeight="1">
      <c r="A34" s="12" t="s">
        <v>30</v>
      </c>
      <c r="B34" s="73" t="s">
        <v>105</v>
      </c>
      <c r="C34" s="68" t="s">
        <v>31</v>
      </c>
      <c r="D34" s="32"/>
      <c r="E34" s="32"/>
      <c r="F34" s="92"/>
    </row>
    <row r="35" spans="1:6" ht="40.5" customHeight="1">
      <c r="A35" s="5" t="s">
        <v>32</v>
      </c>
      <c r="B35" s="72" t="s">
        <v>106</v>
      </c>
      <c r="C35" s="67" t="s">
        <v>33</v>
      </c>
      <c r="D35" s="32">
        <f>MIN('1 неделя'!E35,'2 неделя'!E35,'3 неделя'!E35,'4 неделя'!E35,'5 неделя'!E35)</f>
        <v>25.5</v>
      </c>
      <c r="E35" s="32">
        <f>MAX('1 неделя'!E35,'2 неделя'!E35,'3 неделя'!E35,'4 неделя'!E35,'5 неделя'!E35)</f>
        <v>25.5</v>
      </c>
      <c r="F35" s="92">
        <f t="shared" si="0"/>
        <v>25.5</v>
      </c>
    </row>
    <row r="36" spans="1:6" ht="40.5" customHeight="1">
      <c r="A36" s="5" t="s">
        <v>32</v>
      </c>
      <c r="B36" s="72" t="s">
        <v>107</v>
      </c>
      <c r="C36" s="67" t="s">
        <v>34</v>
      </c>
      <c r="D36" s="32">
        <f>MIN('1 неделя'!E36,'2 неделя'!E36,'3 неделя'!E36,'4 неделя'!E36,'5 неделя'!E36)</f>
        <v>0</v>
      </c>
      <c r="E36" s="32">
        <f>MAX('1 неделя'!E36,'2 неделя'!E36,'3 неделя'!E36,'4 неделя'!E36,'5 неделя'!E36)</f>
        <v>0</v>
      </c>
      <c r="F36" s="92">
        <f t="shared" si="0"/>
        <v>0</v>
      </c>
    </row>
    <row r="37" spans="1:6" ht="40.5" customHeight="1">
      <c r="A37" s="5" t="s">
        <v>35</v>
      </c>
      <c r="B37" s="72" t="s">
        <v>108</v>
      </c>
      <c r="C37" s="67" t="s">
        <v>36</v>
      </c>
      <c r="D37" s="32">
        <f>MIN('1 неделя'!E37,'2 неделя'!E37,'3 неделя'!E37,'4 неделя'!E37,'5 неделя'!E37)</f>
        <v>0</v>
      </c>
      <c r="E37" s="32">
        <f>MAX('1 неделя'!E37,'2 неделя'!E37,'3 неделя'!E37,'4 неделя'!E37,'5 неделя'!E37)</f>
        <v>0</v>
      </c>
      <c r="F37" s="92">
        <f t="shared" si="0"/>
        <v>0</v>
      </c>
    </row>
    <row r="38" spans="1:6" s="16" customFormat="1" ht="54.75" customHeight="1">
      <c r="A38" s="12" t="s">
        <v>37</v>
      </c>
      <c r="B38" s="73" t="s">
        <v>109</v>
      </c>
      <c r="C38" s="68" t="s">
        <v>38</v>
      </c>
      <c r="D38" s="32"/>
      <c r="E38" s="32"/>
      <c r="F38" s="92"/>
    </row>
    <row r="39" spans="1:6" ht="40.5" customHeight="1">
      <c r="A39" s="5" t="s">
        <v>60</v>
      </c>
      <c r="B39" s="72" t="s">
        <v>110</v>
      </c>
      <c r="C39" s="67" t="s">
        <v>71</v>
      </c>
      <c r="D39" s="32">
        <f>MIN('1 неделя'!E39,'2 неделя'!E39,'3 неделя'!E39,'4 неделя'!E39,'5 неделя'!E39)</f>
        <v>0</v>
      </c>
      <c r="E39" s="32">
        <f>MAX('1 неделя'!E39,'2 неделя'!E39,'3 неделя'!E39,'4 неделя'!E39,'5 неделя'!E39)</f>
        <v>0</v>
      </c>
      <c r="F39" s="92">
        <f t="shared" si="0"/>
        <v>0</v>
      </c>
    </row>
    <row r="40" spans="1:6" ht="48.75" customHeight="1">
      <c r="A40" s="5" t="s">
        <v>39</v>
      </c>
      <c r="B40" s="72" t="s">
        <v>111</v>
      </c>
      <c r="C40" s="67" t="s">
        <v>40</v>
      </c>
      <c r="D40" s="32">
        <f>MIN('1 неделя'!E40,'2 неделя'!E40,'3 неделя'!E40,'4 неделя'!E40,'5 неделя'!E40)</f>
        <v>0</v>
      </c>
      <c r="E40" s="32">
        <f>MAX('1 неделя'!E40,'2 неделя'!E40,'3 неделя'!E40,'4 неделя'!E40,'5 неделя'!E40)</f>
        <v>0</v>
      </c>
      <c r="F40" s="92">
        <f t="shared" si="0"/>
        <v>0</v>
      </c>
    </row>
    <row r="41" spans="1:6" ht="40.5" customHeight="1">
      <c r="A41" s="5" t="s">
        <v>39</v>
      </c>
      <c r="B41" s="72" t="s">
        <v>112</v>
      </c>
      <c r="C41" s="67" t="s">
        <v>41</v>
      </c>
      <c r="D41" s="32">
        <f>MIN('1 неделя'!E41,'2 неделя'!E41,'3 неделя'!E41,'4 неделя'!E41,'5 неделя'!E41)</f>
        <v>0</v>
      </c>
      <c r="E41" s="32">
        <f>MAX('1 неделя'!E41,'2 неделя'!E41,'3 неделя'!E41,'4 неделя'!E41,'5 неделя'!E41)</f>
        <v>0</v>
      </c>
      <c r="F41" s="92">
        <f t="shared" si="0"/>
        <v>0</v>
      </c>
    </row>
    <row r="42" spans="1:6" ht="40.5" customHeight="1">
      <c r="A42" s="5" t="s">
        <v>62</v>
      </c>
      <c r="B42" s="72" t="s">
        <v>113</v>
      </c>
      <c r="C42" s="67" t="s">
        <v>72</v>
      </c>
      <c r="D42" s="32">
        <f>MIN('1 неделя'!E42,'2 неделя'!E42,'3 неделя'!E42,'4 неделя'!E42,'5 неделя'!E42)</f>
        <v>0</v>
      </c>
      <c r="E42" s="32">
        <f>MAX('1 неделя'!E42,'2 неделя'!E42,'3 неделя'!E42,'4 неделя'!E42,'5 неделя'!E42)</f>
        <v>0</v>
      </c>
      <c r="F42" s="92">
        <f t="shared" si="0"/>
        <v>0</v>
      </c>
    </row>
    <row r="43" spans="1:6" ht="40.5" customHeight="1">
      <c r="A43" s="5"/>
      <c r="B43" s="74"/>
      <c r="C43" s="69" t="s">
        <v>125</v>
      </c>
      <c r="D43" s="32">
        <f>MIN('1 неделя'!E43,'2 неделя'!E43,'3 неделя'!E43,'4 неделя'!E43,'5 неделя'!E43)</f>
        <v>0</v>
      </c>
      <c r="E43" s="32">
        <f>MAX('1 неделя'!E43,'2 неделя'!E43,'3 неделя'!E43,'4 неделя'!E43,'5 неделя'!E43)</f>
        <v>0</v>
      </c>
      <c r="F43" s="92">
        <f t="shared" si="0"/>
        <v>0</v>
      </c>
    </row>
    <row r="44" spans="1:6" ht="40.5" customHeight="1">
      <c r="A44" s="5" t="s">
        <v>61</v>
      </c>
      <c r="B44" s="72" t="s">
        <v>114</v>
      </c>
      <c r="C44" s="67" t="s">
        <v>73</v>
      </c>
      <c r="D44" s="32">
        <f>MIN('1 неделя'!E44,'2 неделя'!E44,'3 неделя'!E44,'4 неделя'!E44,'5 неделя'!E44)</f>
        <v>0</v>
      </c>
      <c r="E44" s="32">
        <f>MAX('1 неделя'!E44,'2 неделя'!E44,'3 неделя'!E44,'4 неделя'!E44,'5 неделя'!E44)</f>
        <v>0</v>
      </c>
      <c r="F44" s="92">
        <f t="shared" si="0"/>
        <v>0</v>
      </c>
    </row>
    <row r="45" spans="1:6" s="16" customFormat="1" ht="78.75" customHeight="1">
      <c r="A45" s="12" t="s">
        <v>42</v>
      </c>
      <c r="B45" s="73" t="s">
        <v>115</v>
      </c>
      <c r="C45" s="68" t="s">
        <v>83</v>
      </c>
      <c r="D45" s="32"/>
      <c r="E45" s="32"/>
      <c r="F45" s="92"/>
    </row>
    <row r="46" spans="1:6" s="53" customFormat="1" ht="47.25" customHeight="1">
      <c r="A46" s="17"/>
      <c r="B46" s="74"/>
      <c r="C46" s="67" t="s">
        <v>126</v>
      </c>
      <c r="D46" s="32">
        <f>MIN('1 неделя'!E46,'2 неделя'!E46,'3 неделя'!E46,'4 неделя'!E46,'5 неделя'!E46)</f>
        <v>0</v>
      </c>
      <c r="E46" s="32">
        <f>MAX('1 неделя'!E46,'2 неделя'!E46,'3 неделя'!E46,'4 неделя'!E46,'5 неделя'!E46)</f>
        <v>0</v>
      </c>
      <c r="F46" s="92">
        <f t="shared" si="0"/>
        <v>0</v>
      </c>
    </row>
    <row r="47" spans="1:6" ht="40.5" customHeight="1">
      <c r="A47" s="5" t="s">
        <v>43</v>
      </c>
      <c r="B47" s="72" t="s">
        <v>116</v>
      </c>
      <c r="C47" s="67" t="s">
        <v>44</v>
      </c>
      <c r="D47" s="32">
        <f>MIN('1 неделя'!E47,'2 неделя'!E47,'3 неделя'!E47,'4 неделя'!E47,'5 неделя'!E47)</f>
        <v>14.35</v>
      </c>
      <c r="E47" s="32">
        <f>MAX('1 неделя'!E47,'2 неделя'!E47,'3 неделя'!E47,'4 неделя'!E47,'5 неделя'!E47)</f>
        <v>14.35</v>
      </c>
      <c r="F47" s="92">
        <f t="shared" si="0"/>
        <v>14.35</v>
      </c>
    </row>
    <row r="48" spans="1:6" ht="40.5" customHeight="1">
      <c r="A48" s="5" t="s">
        <v>43</v>
      </c>
      <c r="B48" s="72" t="s">
        <v>117</v>
      </c>
      <c r="C48" s="67" t="s">
        <v>45</v>
      </c>
      <c r="D48" s="32">
        <f>MIN('1 неделя'!E48,'2 неделя'!E48,'3 неделя'!E48,'4 неделя'!E48,'5 неделя'!E48)</f>
        <v>13.35</v>
      </c>
      <c r="E48" s="32">
        <f>MAX('1 неделя'!E48,'2 неделя'!E48,'3 неделя'!E48,'4 неделя'!E48,'5 неделя'!E48)</f>
        <v>13.9</v>
      </c>
      <c r="F48" s="92">
        <f t="shared" si="0"/>
        <v>13.625</v>
      </c>
    </row>
    <row r="49" spans="1:6" ht="40.5" customHeight="1">
      <c r="A49" s="5" t="s">
        <v>46</v>
      </c>
      <c r="B49" s="72" t="s">
        <v>118</v>
      </c>
      <c r="C49" s="67" t="s">
        <v>47</v>
      </c>
      <c r="D49" s="32">
        <f>MIN('1 неделя'!E49,'2 неделя'!E49,'3 неделя'!E49,'4 неделя'!E49,'5 неделя'!E49)</f>
        <v>13.3</v>
      </c>
      <c r="E49" s="32">
        <f>MAX('1 неделя'!E49,'2 неделя'!E49,'3 неделя'!E49,'4 неделя'!E49,'5 неделя'!E49)</f>
        <v>13.3</v>
      </c>
      <c r="F49" s="92">
        <f t="shared" si="0"/>
        <v>13.3</v>
      </c>
    </row>
    <row r="50" spans="1:6" ht="40.5" customHeight="1">
      <c r="A50" s="5" t="s">
        <v>46</v>
      </c>
      <c r="B50" s="72" t="s">
        <v>119</v>
      </c>
      <c r="C50" s="67" t="s">
        <v>48</v>
      </c>
      <c r="D50" s="32">
        <f>MIN('1 неделя'!E50,'2 неделя'!E50,'3 неделя'!E50,'4 неделя'!E50,'5 неделя'!E50)</f>
        <v>13.9</v>
      </c>
      <c r="E50" s="32">
        <f>MAX('1 неделя'!E50,'2 неделя'!E50,'3 неделя'!E50,'4 неделя'!E50,'5 неделя'!E50)</f>
        <v>13.9</v>
      </c>
      <c r="F50" s="92">
        <f t="shared" si="0"/>
        <v>13.9</v>
      </c>
    </row>
    <row r="51" spans="1:6" ht="40.5" customHeight="1">
      <c r="A51" s="5" t="s">
        <v>49</v>
      </c>
      <c r="B51" s="72" t="s">
        <v>120</v>
      </c>
      <c r="C51" s="67" t="s">
        <v>50</v>
      </c>
      <c r="D51" s="32">
        <f>MIN('1 неделя'!E51,'2 неделя'!E51,'3 неделя'!E51,'4 неделя'!E51,'5 неделя'!E51)</f>
        <v>0</v>
      </c>
      <c r="E51" s="32">
        <f>MAX('1 неделя'!E51,'2 неделя'!E51,'3 неделя'!E51,'4 неделя'!E51,'5 неделя'!E51)</f>
        <v>0</v>
      </c>
      <c r="F51" s="92">
        <f t="shared" si="0"/>
        <v>0</v>
      </c>
    </row>
    <row r="52" spans="1:6" s="16" customFormat="1" ht="54.75" customHeight="1">
      <c r="A52" s="12" t="s">
        <v>55</v>
      </c>
      <c r="B52" s="73" t="s">
        <v>121</v>
      </c>
      <c r="C52" s="68" t="s">
        <v>54</v>
      </c>
      <c r="D52" s="32"/>
      <c r="E52" s="32"/>
      <c r="F52" s="92"/>
    </row>
    <row r="53" spans="1:6" ht="40.5" customHeight="1" thickBot="1">
      <c r="A53" s="5" t="s">
        <v>56</v>
      </c>
      <c r="B53" s="75" t="s">
        <v>122</v>
      </c>
      <c r="C53" s="70" t="s">
        <v>57</v>
      </c>
      <c r="D53" s="32">
        <f>MIN('1 неделя'!E53,'2 неделя'!E53,'3 неделя'!E53,'4 неделя'!E53,'5 неделя'!E53)</f>
        <v>0</v>
      </c>
      <c r="E53" s="32">
        <f>MAX('1 неделя'!E53,'2 неделя'!E53,'3 неделя'!E53,'4 неделя'!E53,'5 неделя'!E53)</f>
        <v>0</v>
      </c>
      <c r="F53" s="92">
        <f t="shared" si="0"/>
        <v>0</v>
      </c>
    </row>
    <row r="54" ht="18.75" thickTop="1"/>
  </sheetData>
  <sheetProtection password="CAD9" sheet="1" objects="1" scenarios="1"/>
  <protectedRanges>
    <protectedRange password="ADAF" sqref="A1:IV6" name="Диапазон1"/>
  </protectedRanges>
  <mergeCells count="6">
    <mergeCell ref="A1:F1"/>
    <mergeCell ref="B4:E4"/>
    <mergeCell ref="B6:E6"/>
    <mergeCell ref="B3:E3"/>
    <mergeCell ref="B2:F2"/>
    <mergeCell ref="B5:F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M53"/>
  <sheetViews>
    <sheetView view="pageBreakPreview" zoomScale="55" zoomScaleNormal="60" zoomScaleSheetLayoutView="55" workbookViewId="0" topLeftCell="B2">
      <selection activeCell="K8" sqref="K8"/>
    </sheetView>
  </sheetViews>
  <sheetFormatPr defaultColWidth="9.00390625" defaultRowHeight="12.75"/>
  <cols>
    <col min="1" max="1" width="16.00390625" style="1" hidden="1" customWidth="1"/>
    <col min="2" max="2" width="16.00390625" style="18" customWidth="1"/>
    <col min="3" max="10" width="16.00390625" style="18" hidden="1" customWidth="1"/>
    <col min="11" max="11" width="48.00390625" style="1" customWidth="1"/>
    <col min="12" max="12" width="25.125" style="2" customWidth="1"/>
    <col min="13" max="13" width="25.25390625" style="2" customWidth="1"/>
    <col min="14" max="16384" width="9.125" style="1" customWidth="1"/>
  </cols>
  <sheetData>
    <row r="1" spans="1:13" ht="65.25" customHeight="1">
      <c r="A1" s="106" t="s">
        <v>136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65.25" customHeight="1">
      <c r="A2" s="94"/>
      <c r="B2" s="106" t="str">
        <f>'1 неделя'!B2:AD2</f>
        <v>г.Ядрин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22.5" customHeight="1">
      <c r="A3" s="54"/>
      <c r="B3" s="119" t="s">
        <v>127</v>
      </c>
      <c r="C3" s="119"/>
      <c r="D3" s="119"/>
      <c r="E3" s="119"/>
      <c r="F3" s="119"/>
      <c r="G3" s="119"/>
      <c r="H3" s="119"/>
      <c r="I3" s="119"/>
      <c r="J3" s="119"/>
      <c r="K3" s="120"/>
      <c r="L3" s="120"/>
      <c r="M3" s="120"/>
    </row>
    <row r="4" spans="2:13" ht="30.75" customHeight="1">
      <c r="B4" s="114" t="s">
        <v>139</v>
      </c>
      <c r="C4" s="114"/>
      <c r="D4" s="114"/>
      <c r="E4" s="114"/>
      <c r="F4" s="114"/>
      <c r="G4" s="114"/>
      <c r="H4" s="114"/>
      <c r="I4" s="114"/>
      <c r="J4" s="114"/>
      <c r="K4" s="107"/>
      <c r="L4" s="107"/>
      <c r="M4" s="107"/>
    </row>
    <row r="5" spans="2:13" ht="30.75" customHeight="1">
      <c r="B5" s="106" t="str">
        <f>'1 неделя'!B5:AD5</f>
        <v>РГОУ НПО "ПЛ№25 г.Ядрин" Минобразования Чувашии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2:13" ht="18.75" customHeight="1">
      <c r="B6" s="117" t="s">
        <v>124</v>
      </c>
      <c r="C6" s="117"/>
      <c r="D6" s="117"/>
      <c r="E6" s="117"/>
      <c r="F6" s="117"/>
      <c r="G6" s="117"/>
      <c r="H6" s="117"/>
      <c r="I6" s="117"/>
      <c r="J6" s="117"/>
      <c r="K6" s="118"/>
      <c r="L6" s="118"/>
      <c r="M6" s="118"/>
    </row>
    <row r="7" ht="30.75" customHeight="1" thickBot="1"/>
    <row r="8" spans="1:13" ht="181.5" customHeight="1" thickBot="1" thickTop="1">
      <c r="A8" s="19"/>
      <c r="B8" s="71" t="s">
        <v>128</v>
      </c>
      <c r="C8" s="95"/>
      <c r="D8" s="95"/>
      <c r="E8" s="95"/>
      <c r="F8" s="95"/>
      <c r="G8" s="95"/>
      <c r="H8" s="95"/>
      <c r="I8" s="95"/>
      <c r="J8" s="95"/>
      <c r="K8" s="57" t="s">
        <v>0</v>
      </c>
      <c r="L8" s="31" t="s">
        <v>77</v>
      </c>
      <c r="M8" s="31" t="s">
        <v>78</v>
      </c>
    </row>
    <row r="9" spans="1:13" ht="17.25" customHeight="1" thickBot="1" thickTop="1">
      <c r="A9" s="21"/>
      <c r="B9" s="80" t="s">
        <v>129</v>
      </c>
      <c r="C9" s="96"/>
      <c r="D9" s="96"/>
      <c r="E9" s="96"/>
      <c r="F9" s="96"/>
      <c r="G9" s="96"/>
      <c r="H9" s="96"/>
      <c r="I9" s="96"/>
      <c r="J9" s="96"/>
      <c r="K9" s="81">
        <v>2</v>
      </c>
      <c r="L9" s="83">
        <v>3</v>
      </c>
      <c r="M9" s="83">
        <v>4</v>
      </c>
    </row>
    <row r="10" spans="1:13" ht="29.25" customHeight="1" thickTop="1">
      <c r="A10" s="22"/>
      <c r="B10" s="76"/>
      <c r="C10" s="97"/>
      <c r="D10" s="97"/>
      <c r="E10" s="97"/>
      <c r="F10" s="97"/>
      <c r="G10" s="97"/>
      <c r="H10" s="97"/>
      <c r="I10" s="97"/>
      <c r="J10" s="97"/>
      <c r="K10" s="77"/>
      <c r="L10" s="79"/>
      <c r="M10" s="79"/>
    </row>
    <row r="11" spans="1:13" ht="40.5" customHeight="1">
      <c r="A11" s="5" t="s">
        <v>1</v>
      </c>
      <c r="B11" s="72">
        <v>1</v>
      </c>
      <c r="C11" s="98"/>
      <c r="D11" s="98"/>
      <c r="E11" s="98"/>
      <c r="F11" s="98"/>
      <c r="G11" s="98"/>
      <c r="H11" s="98"/>
      <c r="I11" s="98"/>
      <c r="J11" s="98"/>
      <c r="K11" s="67" t="s">
        <v>2</v>
      </c>
      <c r="L11" s="84">
        <f>SUM('1 неделя'!F11,'2 неделя'!F11,'3 неделя'!F11,'4 неделя'!F11,'5 неделя'!F11)</f>
        <v>460</v>
      </c>
      <c r="M11" s="32">
        <f>SUM('1 неделя'!G11,'2 неделя'!G11,'3 неделя'!G11,'4 неделя'!G11,'5 неделя'!G11)</f>
        <v>4600</v>
      </c>
    </row>
    <row r="12" spans="1:13" s="16" customFormat="1" ht="54.75" customHeight="1">
      <c r="A12" s="12" t="s">
        <v>3</v>
      </c>
      <c r="B12" s="73">
        <v>2</v>
      </c>
      <c r="C12" s="99"/>
      <c r="D12" s="99"/>
      <c r="E12" s="99"/>
      <c r="F12" s="99"/>
      <c r="G12" s="99"/>
      <c r="H12" s="99"/>
      <c r="I12" s="99"/>
      <c r="J12" s="99"/>
      <c r="K12" s="68" t="s">
        <v>4</v>
      </c>
      <c r="L12" s="84"/>
      <c r="M12" s="32"/>
    </row>
    <row r="13" spans="1:13" ht="40.5" customHeight="1">
      <c r="A13" s="5" t="s">
        <v>5</v>
      </c>
      <c r="B13" s="72" t="s">
        <v>84</v>
      </c>
      <c r="C13" s="98"/>
      <c r="D13" s="98"/>
      <c r="E13" s="98"/>
      <c r="F13" s="98"/>
      <c r="G13" s="98"/>
      <c r="H13" s="98"/>
      <c r="I13" s="98"/>
      <c r="J13" s="98"/>
      <c r="K13" s="67" t="s">
        <v>6</v>
      </c>
      <c r="L13" s="32">
        <f>SUM('1 неделя'!F13,'2 неделя'!F13,'3 неделя'!F13,'4 неделя'!F13,'5 неделя'!F13)</f>
        <v>99</v>
      </c>
      <c r="M13" s="32">
        <f>SUM('1 неделя'!G13,'2 неделя'!G13,'3 неделя'!G13,'4 неделя'!G13,'5 неделя'!G13)</f>
        <v>891</v>
      </c>
    </row>
    <row r="14" spans="1:13" ht="40.5" customHeight="1">
      <c r="A14" s="5" t="s">
        <v>7</v>
      </c>
      <c r="B14" s="72" t="s">
        <v>85</v>
      </c>
      <c r="C14" s="98"/>
      <c r="D14" s="98"/>
      <c r="E14" s="98"/>
      <c r="F14" s="98"/>
      <c r="G14" s="98"/>
      <c r="H14" s="98"/>
      <c r="I14" s="98"/>
      <c r="J14" s="98"/>
      <c r="K14" s="67" t="s">
        <v>8</v>
      </c>
      <c r="L14" s="32">
        <f>SUM('1 неделя'!F14,'2 неделя'!F14,'3 неделя'!F14,'4 неделя'!F14,'5 неделя'!F14)</f>
        <v>0</v>
      </c>
      <c r="M14" s="32">
        <f>SUM('1 неделя'!G14,'2 неделя'!G14,'3 неделя'!G14,'4 неделя'!G14,'5 неделя'!G14)</f>
        <v>0</v>
      </c>
    </row>
    <row r="15" spans="1:13" ht="40.5" customHeight="1">
      <c r="A15" s="5" t="s">
        <v>9</v>
      </c>
      <c r="B15" s="72" t="s">
        <v>86</v>
      </c>
      <c r="C15" s="98"/>
      <c r="D15" s="98"/>
      <c r="E15" s="98"/>
      <c r="F15" s="98"/>
      <c r="G15" s="98"/>
      <c r="H15" s="98"/>
      <c r="I15" s="98"/>
      <c r="J15" s="98"/>
      <c r="K15" s="67" t="s">
        <v>10</v>
      </c>
      <c r="L15" s="32">
        <f>SUM('1 неделя'!F15,'2 неделя'!F15,'3 неделя'!F15,'4 неделя'!F15,'5 неделя'!F15)</f>
        <v>0</v>
      </c>
      <c r="M15" s="32">
        <f>SUM('1 неделя'!G15,'2 неделя'!G15,'3 неделя'!G15,'4 неделя'!G15,'5 неделя'!G15)</f>
        <v>0</v>
      </c>
    </row>
    <row r="16" spans="1:13" ht="40.5" customHeight="1">
      <c r="A16" s="5" t="s">
        <v>11</v>
      </c>
      <c r="B16" s="72" t="s">
        <v>87</v>
      </c>
      <c r="C16" s="98"/>
      <c r="D16" s="98"/>
      <c r="E16" s="98"/>
      <c r="F16" s="98"/>
      <c r="G16" s="98"/>
      <c r="H16" s="98"/>
      <c r="I16" s="98"/>
      <c r="J16" s="98"/>
      <c r="K16" s="67" t="s">
        <v>12</v>
      </c>
      <c r="L16" s="32">
        <f>SUM('1 неделя'!F16,'2 неделя'!F16,'3 неделя'!F16,'4 неделя'!F16,'5 неделя'!F16)</f>
        <v>100</v>
      </c>
      <c r="M16" s="32">
        <f>SUM('1 неделя'!G16,'2 неделя'!G16,'3 неделя'!G16,'4 неделя'!G16,'5 неделя'!G16)</f>
        <v>680</v>
      </c>
    </row>
    <row r="17" spans="1:13" s="16" customFormat="1" ht="54.75" customHeight="1">
      <c r="A17" s="12" t="s">
        <v>13</v>
      </c>
      <c r="B17" s="73" t="s">
        <v>88</v>
      </c>
      <c r="C17" s="99"/>
      <c r="D17" s="99"/>
      <c r="E17" s="99"/>
      <c r="F17" s="99"/>
      <c r="G17" s="99"/>
      <c r="H17" s="99"/>
      <c r="I17" s="99"/>
      <c r="J17" s="99"/>
      <c r="K17" s="68" t="s">
        <v>14</v>
      </c>
      <c r="L17" s="32"/>
      <c r="M17" s="32"/>
    </row>
    <row r="18" spans="1:13" ht="40.5" customHeight="1">
      <c r="A18" s="5" t="s">
        <v>15</v>
      </c>
      <c r="B18" s="72" t="s">
        <v>89</v>
      </c>
      <c r="C18" s="98"/>
      <c r="D18" s="98"/>
      <c r="E18" s="98"/>
      <c r="F18" s="98"/>
      <c r="G18" s="98"/>
      <c r="H18" s="98"/>
      <c r="I18" s="98"/>
      <c r="J18" s="98"/>
      <c r="K18" s="67" t="s">
        <v>16</v>
      </c>
      <c r="L18" s="32">
        <f>SUM('1 неделя'!F18,'2 неделя'!F18,'3 неделя'!F18,'4 неделя'!F18,'5 неделя'!F18)</f>
        <v>0</v>
      </c>
      <c r="M18" s="32">
        <f>SUM('1 неделя'!G18,'2 неделя'!G18,'3 неделя'!G18,'4 неделя'!G18,'5 неделя'!G18)</f>
        <v>0</v>
      </c>
    </row>
    <row r="19" spans="1:13" ht="40.5" customHeight="1">
      <c r="A19" s="5" t="s">
        <v>15</v>
      </c>
      <c r="B19" s="72" t="s">
        <v>90</v>
      </c>
      <c r="C19" s="98"/>
      <c r="D19" s="98"/>
      <c r="E19" s="98"/>
      <c r="F19" s="98"/>
      <c r="G19" s="98"/>
      <c r="H19" s="98"/>
      <c r="I19" s="98"/>
      <c r="J19" s="98"/>
      <c r="K19" s="67" t="s">
        <v>17</v>
      </c>
      <c r="L19" s="32">
        <f>SUM('1 неделя'!F19,'2 неделя'!F19,'3 неделя'!F19,'4 неделя'!F19,'5 неделя'!F19)</f>
        <v>0</v>
      </c>
      <c r="M19" s="32">
        <f>SUM('1 неделя'!G19,'2 неделя'!G19,'3 неделя'!G19,'4 неделя'!G19,'5 неделя'!G19)</f>
        <v>0</v>
      </c>
    </row>
    <row r="20" spans="1:13" s="16" customFormat="1" ht="40.5" customHeight="1">
      <c r="A20" s="12">
        <v>14.4</v>
      </c>
      <c r="B20" s="73" t="s">
        <v>91</v>
      </c>
      <c r="C20" s="99"/>
      <c r="D20" s="99"/>
      <c r="E20" s="99"/>
      <c r="F20" s="99"/>
      <c r="G20" s="99"/>
      <c r="H20" s="99"/>
      <c r="I20" s="99"/>
      <c r="J20" s="99"/>
      <c r="K20" s="68" t="s">
        <v>58</v>
      </c>
      <c r="L20" s="32"/>
      <c r="M20" s="32"/>
    </row>
    <row r="21" spans="1:13" ht="40.5" customHeight="1">
      <c r="A21" s="5" t="s">
        <v>59</v>
      </c>
      <c r="B21" s="72" t="s">
        <v>92</v>
      </c>
      <c r="C21" s="98"/>
      <c r="D21" s="98"/>
      <c r="E21" s="98"/>
      <c r="F21" s="98"/>
      <c r="G21" s="98"/>
      <c r="H21" s="98"/>
      <c r="I21" s="98"/>
      <c r="J21" s="98"/>
      <c r="K21" s="67" t="s">
        <v>58</v>
      </c>
      <c r="L21" s="32">
        <f>SUM('1 неделя'!F21,'2 неделя'!F21,'3 неделя'!F21,'4 неделя'!F21,'5 неделя'!F21)</f>
        <v>0</v>
      </c>
      <c r="M21" s="32">
        <f>SUM('1 неделя'!G21,'2 неделя'!G21,'3 неделя'!G21,'4 неделя'!G21,'5 неделя'!G21)</f>
        <v>0</v>
      </c>
    </row>
    <row r="22" spans="1:13" s="16" customFormat="1" ht="54.75" customHeight="1">
      <c r="A22" s="12" t="s">
        <v>18</v>
      </c>
      <c r="B22" s="73" t="s">
        <v>93</v>
      </c>
      <c r="C22" s="99"/>
      <c r="D22" s="99"/>
      <c r="E22" s="99"/>
      <c r="F22" s="99"/>
      <c r="G22" s="99"/>
      <c r="H22" s="99"/>
      <c r="I22" s="99"/>
      <c r="J22" s="99"/>
      <c r="K22" s="68" t="s">
        <v>19</v>
      </c>
      <c r="L22" s="32"/>
      <c r="M22" s="32"/>
    </row>
    <row r="23" spans="1:13" ht="40.5" customHeight="1">
      <c r="A23" s="5" t="s">
        <v>20</v>
      </c>
      <c r="B23" s="72" t="s">
        <v>94</v>
      </c>
      <c r="C23" s="98"/>
      <c r="D23" s="98"/>
      <c r="E23" s="98"/>
      <c r="F23" s="98"/>
      <c r="G23" s="98"/>
      <c r="H23" s="98"/>
      <c r="I23" s="98"/>
      <c r="J23" s="98"/>
      <c r="K23" s="67" t="s">
        <v>68</v>
      </c>
      <c r="L23" s="32">
        <f>SUM('1 неделя'!F23,'2 неделя'!F23,'3 неделя'!F23,'4 неделя'!F23,'5 неделя'!F23)</f>
        <v>0</v>
      </c>
      <c r="M23" s="32">
        <f>SUM('1 неделя'!G23,'2 неделя'!G23,'3 неделя'!G23,'4 неделя'!G23,'5 неделя'!G23)</f>
        <v>0</v>
      </c>
    </row>
    <row r="24" spans="1:13" ht="40.5" customHeight="1">
      <c r="A24" s="5" t="s">
        <v>20</v>
      </c>
      <c r="B24" s="72" t="s">
        <v>95</v>
      </c>
      <c r="C24" s="98"/>
      <c r="D24" s="98"/>
      <c r="E24" s="98"/>
      <c r="F24" s="98"/>
      <c r="G24" s="98"/>
      <c r="H24" s="98"/>
      <c r="I24" s="98"/>
      <c r="J24" s="98"/>
      <c r="K24" s="67" t="s">
        <v>21</v>
      </c>
      <c r="L24" s="32">
        <f>SUM('1 неделя'!F24,'2 неделя'!F24,'3 неделя'!F24,'4 неделя'!F24,'5 неделя'!F24)</f>
        <v>212</v>
      </c>
      <c r="M24" s="32">
        <f>SUM('1 неделя'!G24,'2 неделя'!G24,'3 неделя'!G24,'4 неделя'!G24,'5 неделя'!G24)</f>
        <v>50880</v>
      </c>
    </row>
    <row r="25" spans="1:13" ht="40.5" customHeight="1">
      <c r="A25" s="5" t="s">
        <v>20</v>
      </c>
      <c r="B25" s="72" t="s">
        <v>96</v>
      </c>
      <c r="C25" s="98"/>
      <c r="D25" s="98"/>
      <c r="E25" s="98"/>
      <c r="F25" s="98"/>
      <c r="G25" s="98"/>
      <c r="H25" s="98"/>
      <c r="I25" s="98"/>
      <c r="J25" s="98"/>
      <c r="K25" s="67" t="s">
        <v>75</v>
      </c>
      <c r="L25" s="32">
        <f>SUM('1 неделя'!F25,'2 неделя'!F25,'3 неделя'!F25,'4 неделя'!F25,'5 неделя'!F25)</f>
        <v>0</v>
      </c>
      <c r="M25" s="32">
        <f>SUM('1 неделя'!G25,'2 неделя'!G25,'3 неделя'!G25,'4 неделя'!G25,'5 неделя'!G25)</f>
        <v>0</v>
      </c>
    </row>
    <row r="26" spans="1:13" ht="40.5" customHeight="1">
      <c r="A26" s="5" t="s">
        <v>20</v>
      </c>
      <c r="B26" s="72" t="s">
        <v>97</v>
      </c>
      <c r="C26" s="98"/>
      <c r="D26" s="98"/>
      <c r="E26" s="98"/>
      <c r="F26" s="98"/>
      <c r="G26" s="98"/>
      <c r="H26" s="98"/>
      <c r="I26" s="98"/>
      <c r="J26" s="98"/>
      <c r="K26" s="67" t="s">
        <v>22</v>
      </c>
      <c r="L26" s="32">
        <f>SUM('1 неделя'!F26,'2 неделя'!F26,'3 неделя'!F26,'4 неделя'!F26,'5 неделя'!F26)</f>
        <v>0</v>
      </c>
      <c r="M26" s="32">
        <f>SUM('1 неделя'!G26,'2 неделя'!G26,'3 неделя'!G26,'4 неделя'!G26,'5 неделя'!G26)</f>
        <v>0</v>
      </c>
    </row>
    <row r="27" spans="1:13" ht="40.5" customHeight="1">
      <c r="A27" s="5" t="s">
        <v>20</v>
      </c>
      <c r="B27" s="72" t="s">
        <v>98</v>
      </c>
      <c r="C27" s="98"/>
      <c r="D27" s="98"/>
      <c r="E27" s="98"/>
      <c r="F27" s="98"/>
      <c r="G27" s="98"/>
      <c r="H27" s="98"/>
      <c r="I27" s="98"/>
      <c r="J27" s="98"/>
      <c r="K27" s="67" t="s">
        <v>23</v>
      </c>
      <c r="L27" s="32">
        <f>SUM('1 неделя'!F27,'2 неделя'!F27,'3 неделя'!F27,'4 неделя'!F27,'5 неделя'!F27)</f>
        <v>0</v>
      </c>
      <c r="M27" s="32">
        <f>SUM('1 неделя'!G27,'2 неделя'!G27,'3 неделя'!G27,'4 неделя'!G27,'5 неделя'!G27)</f>
        <v>0</v>
      </c>
    </row>
    <row r="28" spans="1:13" ht="40.5" customHeight="1">
      <c r="A28" s="5" t="s">
        <v>20</v>
      </c>
      <c r="B28" s="72" t="s">
        <v>99</v>
      </c>
      <c r="C28" s="98"/>
      <c r="D28" s="98"/>
      <c r="E28" s="98"/>
      <c r="F28" s="98"/>
      <c r="G28" s="98"/>
      <c r="H28" s="98"/>
      <c r="I28" s="98"/>
      <c r="J28" s="98"/>
      <c r="K28" s="67" t="s">
        <v>24</v>
      </c>
      <c r="L28" s="32">
        <f>SUM('1 неделя'!F28,'2 неделя'!F28,'3 неделя'!F28,'4 неделя'!F28,'5 неделя'!F28)</f>
        <v>0</v>
      </c>
      <c r="M28" s="32">
        <f>SUM('1 неделя'!G28,'2 неделя'!G28,'3 неделя'!G28,'4 неделя'!G28,'5 неделя'!G28)</f>
        <v>0</v>
      </c>
    </row>
    <row r="29" spans="1:13" s="16" customFormat="1" ht="54.75" customHeight="1">
      <c r="A29" s="12" t="s">
        <v>25</v>
      </c>
      <c r="B29" s="73" t="s">
        <v>100</v>
      </c>
      <c r="C29" s="99"/>
      <c r="D29" s="99"/>
      <c r="E29" s="99"/>
      <c r="F29" s="99"/>
      <c r="G29" s="99"/>
      <c r="H29" s="99"/>
      <c r="I29" s="99"/>
      <c r="J29" s="99"/>
      <c r="K29" s="68" t="s">
        <v>26</v>
      </c>
      <c r="L29" s="32"/>
      <c r="M29" s="32"/>
    </row>
    <row r="30" spans="1:13" ht="40.5" customHeight="1">
      <c r="A30" s="5" t="s">
        <v>27</v>
      </c>
      <c r="B30" s="72" t="s">
        <v>101</v>
      </c>
      <c r="C30" s="98"/>
      <c r="D30" s="98"/>
      <c r="E30" s="98"/>
      <c r="F30" s="98"/>
      <c r="G30" s="98"/>
      <c r="H30" s="98"/>
      <c r="I30" s="98"/>
      <c r="J30" s="98"/>
      <c r="K30" s="67" t="s">
        <v>28</v>
      </c>
      <c r="L30" s="32">
        <f>SUM('1 неделя'!F30,'2 неделя'!F30,'3 неделя'!F30,'4 неделя'!F30,'5 неделя'!F30)</f>
        <v>0</v>
      </c>
      <c r="M30" s="32">
        <f>SUM('1 неделя'!G30,'2 неделя'!G30,'3 неделя'!G30,'4 неделя'!G30,'5 неделя'!G30)</f>
        <v>0</v>
      </c>
    </row>
    <row r="31" spans="1:13" ht="40.5" customHeight="1">
      <c r="A31" s="5" t="s">
        <v>27</v>
      </c>
      <c r="B31" s="72" t="s">
        <v>102</v>
      </c>
      <c r="C31" s="98"/>
      <c r="D31" s="98"/>
      <c r="E31" s="98"/>
      <c r="F31" s="98"/>
      <c r="G31" s="98"/>
      <c r="H31" s="98"/>
      <c r="I31" s="98"/>
      <c r="J31" s="98"/>
      <c r="K31" s="67" t="s">
        <v>29</v>
      </c>
      <c r="L31" s="32">
        <f>SUM('1 неделя'!F31,'2 неделя'!F31,'3 неделя'!F31,'4 неделя'!F31,'5 неделя'!F31)</f>
        <v>0</v>
      </c>
      <c r="M31" s="32">
        <f>SUM('1 неделя'!G31,'2 неделя'!G31,'3 неделя'!G31,'4 неделя'!G31,'5 неделя'!G31)</f>
        <v>0</v>
      </c>
    </row>
    <row r="32" spans="1:13" ht="40.5" customHeight="1">
      <c r="A32" s="17" t="s">
        <v>52</v>
      </c>
      <c r="B32" s="74" t="s">
        <v>103</v>
      </c>
      <c r="C32" s="100"/>
      <c r="D32" s="100"/>
      <c r="E32" s="100"/>
      <c r="F32" s="100"/>
      <c r="G32" s="100"/>
      <c r="H32" s="100"/>
      <c r="I32" s="100"/>
      <c r="J32" s="100"/>
      <c r="K32" s="69" t="s">
        <v>53</v>
      </c>
      <c r="L32" s="32">
        <f>SUM('1 неделя'!F32,'2 неделя'!F32,'3 неделя'!F32,'4 неделя'!F32,'5 неделя'!F32)</f>
        <v>0</v>
      </c>
      <c r="M32" s="32">
        <f>SUM('1 неделя'!G32,'2 неделя'!G32,'3 неделя'!G32,'4 неделя'!G32,'5 неделя'!G32)</f>
        <v>0</v>
      </c>
    </row>
    <row r="33" spans="1:13" ht="69" customHeight="1">
      <c r="A33" s="5" t="s">
        <v>51</v>
      </c>
      <c r="B33" s="72" t="s">
        <v>104</v>
      </c>
      <c r="C33" s="98"/>
      <c r="D33" s="98"/>
      <c r="E33" s="98"/>
      <c r="F33" s="98"/>
      <c r="G33" s="98"/>
      <c r="H33" s="98"/>
      <c r="I33" s="98"/>
      <c r="J33" s="98"/>
      <c r="K33" s="67" t="s">
        <v>70</v>
      </c>
      <c r="L33" s="32">
        <f>SUM('1 неделя'!F33,'2 неделя'!F33,'3 неделя'!F33,'4 неделя'!F33,'5 неделя'!F33)</f>
        <v>0</v>
      </c>
      <c r="M33" s="32">
        <f>SUM('1 неделя'!G33,'2 неделя'!G33,'3 неделя'!G33,'4 неделя'!G33,'5 неделя'!G33)</f>
        <v>0</v>
      </c>
    </row>
    <row r="34" spans="1:13" s="16" customFormat="1" ht="54.75" customHeight="1">
      <c r="A34" s="12" t="s">
        <v>30</v>
      </c>
      <c r="B34" s="73" t="s">
        <v>105</v>
      </c>
      <c r="C34" s="99"/>
      <c r="D34" s="99"/>
      <c r="E34" s="99"/>
      <c r="F34" s="99"/>
      <c r="G34" s="99"/>
      <c r="H34" s="99"/>
      <c r="I34" s="99"/>
      <c r="J34" s="99"/>
      <c r="K34" s="68" t="s">
        <v>31</v>
      </c>
      <c r="L34" s="32"/>
      <c r="M34" s="32"/>
    </row>
    <row r="35" spans="1:13" ht="40.5" customHeight="1">
      <c r="A35" s="5" t="s">
        <v>32</v>
      </c>
      <c r="B35" s="72" t="s">
        <v>106</v>
      </c>
      <c r="C35" s="98"/>
      <c r="D35" s="98"/>
      <c r="E35" s="98"/>
      <c r="F35" s="98"/>
      <c r="G35" s="98"/>
      <c r="H35" s="98"/>
      <c r="I35" s="98"/>
      <c r="J35" s="98"/>
      <c r="K35" s="67" t="s">
        <v>33</v>
      </c>
      <c r="L35" s="32">
        <f>SUM('1 неделя'!F35,'2 неделя'!F35,'3 неделя'!F35,'4 неделя'!F35,'5 неделя'!F35)</f>
        <v>141</v>
      </c>
      <c r="M35" s="32">
        <f>SUM('1 неделя'!G35,'2 неделя'!G35,'3 неделя'!G35,'4 неделя'!G35,'5 неделя'!G35)</f>
        <v>3595.5</v>
      </c>
    </row>
    <row r="36" spans="1:13" ht="40.5" customHeight="1">
      <c r="A36" s="5" t="s">
        <v>32</v>
      </c>
      <c r="B36" s="72" t="s">
        <v>107</v>
      </c>
      <c r="C36" s="98"/>
      <c r="D36" s="98"/>
      <c r="E36" s="98"/>
      <c r="F36" s="98"/>
      <c r="G36" s="98"/>
      <c r="H36" s="98"/>
      <c r="I36" s="98"/>
      <c r="J36" s="98"/>
      <c r="K36" s="67" t="s">
        <v>34</v>
      </c>
      <c r="L36" s="32">
        <f>SUM('1 неделя'!F36,'2 неделя'!F36,'3 неделя'!F36,'4 неделя'!F36,'5 неделя'!F36)</f>
        <v>0</v>
      </c>
      <c r="M36" s="32">
        <f>SUM('1 неделя'!G36,'2 неделя'!G36,'3 неделя'!G36,'4 неделя'!G36,'5 неделя'!G36)</f>
        <v>0</v>
      </c>
    </row>
    <row r="37" spans="1:13" ht="40.5" customHeight="1">
      <c r="A37" s="5" t="s">
        <v>35</v>
      </c>
      <c r="B37" s="72" t="s">
        <v>108</v>
      </c>
      <c r="C37" s="98"/>
      <c r="D37" s="98"/>
      <c r="E37" s="98"/>
      <c r="F37" s="98"/>
      <c r="G37" s="98"/>
      <c r="H37" s="98"/>
      <c r="I37" s="98"/>
      <c r="J37" s="98"/>
      <c r="K37" s="67" t="s">
        <v>36</v>
      </c>
      <c r="L37" s="32">
        <f>SUM('1 неделя'!F37,'2 неделя'!F37,'3 неделя'!F37,'4 неделя'!F37,'5 неделя'!F37)</f>
        <v>0</v>
      </c>
      <c r="M37" s="32">
        <f>SUM('1 неделя'!G37,'2 неделя'!G37,'3 неделя'!G37,'4 неделя'!G37,'5 неделя'!G37)</f>
        <v>0</v>
      </c>
    </row>
    <row r="38" spans="1:13" s="16" customFormat="1" ht="54.75" customHeight="1">
      <c r="A38" s="12" t="s">
        <v>37</v>
      </c>
      <c r="B38" s="73" t="s">
        <v>109</v>
      </c>
      <c r="C38" s="99"/>
      <c r="D38" s="99"/>
      <c r="E38" s="99"/>
      <c r="F38" s="99"/>
      <c r="G38" s="99"/>
      <c r="H38" s="99"/>
      <c r="I38" s="99"/>
      <c r="J38" s="99"/>
      <c r="K38" s="68" t="s">
        <v>38</v>
      </c>
      <c r="L38" s="32"/>
      <c r="M38" s="32"/>
    </row>
    <row r="39" spans="1:13" ht="40.5" customHeight="1">
      <c r="A39" s="5" t="s">
        <v>60</v>
      </c>
      <c r="B39" s="72" t="s">
        <v>110</v>
      </c>
      <c r="C39" s="98"/>
      <c r="D39" s="98"/>
      <c r="E39" s="98"/>
      <c r="F39" s="98"/>
      <c r="G39" s="98"/>
      <c r="H39" s="98"/>
      <c r="I39" s="98"/>
      <c r="J39" s="98"/>
      <c r="K39" s="67" t="s">
        <v>71</v>
      </c>
      <c r="L39" s="32">
        <f>SUM('1 неделя'!F39,'2 неделя'!F39,'3 неделя'!F39,'4 неделя'!F39,'5 неделя'!F39)</f>
        <v>0</v>
      </c>
      <c r="M39" s="32">
        <f>SUM('1 неделя'!G39,'2 неделя'!G39,'3 неделя'!G39,'4 неделя'!G39,'5 неделя'!G39)</f>
        <v>0</v>
      </c>
    </row>
    <row r="40" spans="1:13" ht="48.75" customHeight="1">
      <c r="A40" s="5" t="s">
        <v>39</v>
      </c>
      <c r="B40" s="72" t="s">
        <v>111</v>
      </c>
      <c r="C40" s="98"/>
      <c r="D40" s="98"/>
      <c r="E40" s="98"/>
      <c r="F40" s="98"/>
      <c r="G40" s="98"/>
      <c r="H40" s="98"/>
      <c r="I40" s="98"/>
      <c r="J40" s="98"/>
      <c r="K40" s="67" t="s">
        <v>40</v>
      </c>
      <c r="L40" s="32">
        <f>SUM('1 неделя'!F40,'2 неделя'!F40,'3 неделя'!F40,'4 неделя'!F40,'5 неделя'!F40)</f>
        <v>0</v>
      </c>
      <c r="M40" s="32">
        <f>SUM('1 неделя'!G40,'2 неделя'!G40,'3 неделя'!G40,'4 неделя'!G40,'5 неделя'!G40)</f>
        <v>0</v>
      </c>
    </row>
    <row r="41" spans="1:13" ht="40.5" customHeight="1">
      <c r="A41" s="5" t="s">
        <v>39</v>
      </c>
      <c r="B41" s="72" t="s">
        <v>112</v>
      </c>
      <c r="C41" s="98"/>
      <c r="D41" s="98"/>
      <c r="E41" s="98"/>
      <c r="F41" s="98"/>
      <c r="G41" s="98"/>
      <c r="H41" s="98"/>
      <c r="I41" s="98"/>
      <c r="J41" s="98"/>
      <c r="K41" s="67" t="s">
        <v>41</v>
      </c>
      <c r="L41" s="32">
        <f>SUM('1 неделя'!F41,'2 неделя'!F41,'3 неделя'!F41,'4 неделя'!F41,'5 неделя'!F41)</f>
        <v>0</v>
      </c>
      <c r="M41" s="32">
        <f>SUM('1 неделя'!G41,'2 неделя'!G41,'3 неделя'!G41,'4 неделя'!G41,'5 неделя'!G41)</f>
        <v>0</v>
      </c>
    </row>
    <row r="42" spans="1:13" ht="40.5" customHeight="1">
      <c r="A42" s="5" t="s">
        <v>62</v>
      </c>
      <c r="B42" s="72" t="s">
        <v>113</v>
      </c>
      <c r="C42" s="98"/>
      <c r="D42" s="98"/>
      <c r="E42" s="98"/>
      <c r="F42" s="98"/>
      <c r="G42" s="98"/>
      <c r="H42" s="98"/>
      <c r="I42" s="98"/>
      <c r="J42" s="98"/>
      <c r="K42" s="67" t="s">
        <v>72</v>
      </c>
      <c r="L42" s="32">
        <f>SUM('1 неделя'!F42,'2 неделя'!F42,'3 неделя'!F42,'4 неделя'!F42,'5 неделя'!F42)</f>
        <v>0</v>
      </c>
      <c r="M42" s="32">
        <f>SUM('1 неделя'!G42,'2 неделя'!G42,'3 неделя'!G42,'4 неделя'!G42,'5 неделя'!G42)</f>
        <v>0</v>
      </c>
    </row>
    <row r="43" spans="1:13" ht="40.5" customHeight="1">
      <c r="A43" s="5"/>
      <c r="B43" s="74"/>
      <c r="C43" s="100"/>
      <c r="D43" s="100"/>
      <c r="E43" s="100"/>
      <c r="F43" s="100"/>
      <c r="G43" s="100"/>
      <c r="H43" s="100"/>
      <c r="I43" s="100"/>
      <c r="J43" s="100"/>
      <c r="K43" s="69" t="s">
        <v>125</v>
      </c>
      <c r="L43" s="32">
        <f>SUM('1 неделя'!F43,'2 неделя'!F43,'3 неделя'!F43,'4 неделя'!F43,'5 неделя'!F43)</f>
        <v>0</v>
      </c>
      <c r="M43" s="32">
        <f>SUM('1 неделя'!G43,'2 неделя'!G43,'3 неделя'!G43,'4 неделя'!G43,'5 неделя'!G43)</f>
        <v>0</v>
      </c>
    </row>
    <row r="44" spans="1:13" ht="40.5" customHeight="1">
      <c r="A44" s="5" t="s">
        <v>61</v>
      </c>
      <c r="B44" s="72" t="s">
        <v>114</v>
      </c>
      <c r="C44" s="98"/>
      <c r="D44" s="98"/>
      <c r="E44" s="98"/>
      <c r="F44" s="98"/>
      <c r="G44" s="98"/>
      <c r="H44" s="98"/>
      <c r="I44" s="98"/>
      <c r="J44" s="98"/>
      <c r="K44" s="67" t="s">
        <v>73</v>
      </c>
      <c r="L44" s="32">
        <f>SUM('1 неделя'!F44,'2 неделя'!F44,'3 неделя'!F44,'4 неделя'!F44,'5 неделя'!F44)</f>
        <v>0</v>
      </c>
      <c r="M44" s="32">
        <f>SUM('1 неделя'!G44,'2 неделя'!G44,'3 неделя'!G44,'4 неделя'!G44,'5 неделя'!G44)</f>
        <v>0</v>
      </c>
    </row>
    <row r="45" spans="1:13" s="16" customFormat="1" ht="78.75" customHeight="1">
      <c r="A45" s="12" t="s">
        <v>42</v>
      </c>
      <c r="B45" s="73" t="s">
        <v>115</v>
      </c>
      <c r="C45" s="99"/>
      <c r="D45" s="99"/>
      <c r="E45" s="99"/>
      <c r="F45" s="99"/>
      <c r="G45" s="99"/>
      <c r="H45" s="99"/>
      <c r="I45" s="99"/>
      <c r="J45" s="99"/>
      <c r="K45" s="68" t="s">
        <v>83</v>
      </c>
      <c r="L45" s="32"/>
      <c r="M45" s="32"/>
    </row>
    <row r="46" spans="1:13" s="53" customFormat="1" ht="47.25" customHeight="1">
      <c r="A46" s="17"/>
      <c r="B46" s="74"/>
      <c r="C46" s="100"/>
      <c r="D46" s="100"/>
      <c r="E46" s="100"/>
      <c r="F46" s="100"/>
      <c r="G46" s="100"/>
      <c r="H46" s="100"/>
      <c r="I46" s="100"/>
      <c r="J46" s="100"/>
      <c r="K46" s="67" t="s">
        <v>126</v>
      </c>
      <c r="L46" s="32">
        <f>SUM('1 неделя'!F46,'2 неделя'!F46,'3 неделя'!F46,'4 неделя'!F46,'5 неделя'!F46)</f>
        <v>0</v>
      </c>
      <c r="M46" s="32">
        <f>SUM('1 неделя'!G46,'2 неделя'!G46,'3 неделя'!G46,'4 неделя'!G46,'5 неделя'!G46)</f>
        <v>0</v>
      </c>
    </row>
    <row r="47" spans="1:13" ht="40.5" customHeight="1">
      <c r="A47" s="5" t="s">
        <v>43</v>
      </c>
      <c r="B47" s="72" t="s">
        <v>116</v>
      </c>
      <c r="C47" s="98"/>
      <c r="D47" s="98"/>
      <c r="E47" s="98"/>
      <c r="F47" s="98"/>
      <c r="G47" s="98"/>
      <c r="H47" s="98"/>
      <c r="I47" s="98"/>
      <c r="J47" s="98"/>
      <c r="K47" s="67" t="s">
        <v>44</v>
      </c>
      <c r="L47" s="32">
        <f>SUM('1 неделя'!F47,'2 неделя'!F47,'3 неделя'!F47,'4 неделя'!F47,'5 неделя'!F47)</f>
        <v>232</v>
      </c>
      <c r="M47" s="32">
        <f>SUM('1 неделя'!G47,'2 неделя'!G47,'3 неделя'!G47,'4 неделя'!G47,'5 неделя'!G47)</f>
        <v>3329.2000000000003</v>
      </c>
    </row>
    <row r="48" spans="1:13" ht="40.5" customHeight="1">
      <c r="A48" s="5" t="s">
        <v>43</v>
      </c>
      <c r="B48" s="72" t="s">
        <v>117</v>
      </c>
      <c r="C48" s="98"/>
      <c r="D48" s="98"/>
      <c r="E48" s="98"/>
      <c r="F48" s="98"/>
      <c r="G48" s="98"/>
      <c r="H48" s="98"/>
      <c r="I48" s="98"/>
      <c r="J48" s="98"/>
      <c r="K48" s="67" t="s">
        <v>45</v>
      </c>
      <c r="L48" s="32">
        <f>SUM('1 неделя'!F48,'2 неделя'!F48,'3 неделя'!F48,'4 неделя'!F48,'5 неделя'!F48)</f>
        <v>210</v>
      </c>
      <c r="M48" s="32">
        <f>SUM('1 неделя'!G48,'2 неделя'!G48,'3 неделя'!G48,'4 неделя'!G48,'5 неделя'!G48)</f>
        <v>2826.6</v>
      </c>
    </row>
    <row r="49" spans="1:13" ht="40.5" customHeight="1">
      <c r="A49" s="5" t="s">
        <v>46</v>
      </c>
      <c r="B49" s="72" t="s">
        <v>118</v>
      </c>
      <c r="C49" s="98"/>
      <c r="D49" s="98"/>
      <c r="E49" s="98"/>
      <c r="F49" s="98"/>
      <c r="G49" s="98"/>
      <c r="H49" s="98"/>
      <c r="I49" s="98"/>
      <c r="J49" s="98"/>
      <c r="K49" s="67" t="s">
        <v>47</v>
      </c>
      <c r="L49" s="32">
        <f>SUM('1 неделя'!F49,'2 неделя'!F49,'3 неделя'!F49,'4 неделя'!F49,'5 неделя'!F49)</f>
        <v>224</v>
      </c>
      <c r="M49" s="32">
        <f>SUM('1 неделя'!G49,'2 неделя'!G49,'3 неделя'!G49,'4 неделя'!G49,'5 неделя'!G49)</f>
        <v>2979.2000000000003</v>
      </c>
    </row>
    <row r="50" spans="1:13" ht="40.5" customHeight="1">
      <c r="A50" s="5" t="s">
        <v>46</v>
      </c>
      <c r="B50" s="72" t="s">
        <v>119</v>
      </c>
      <c r="C50" s="98"/>
      <c r="D50" s="98"/>
      <c r="E50" s="98"/>
      <c r="F50" s="98"/>
      <c r="G50" s="98"/>
      <c r="H50" s="98"/>
      <c r="I50" s="98"/>
      <c r="J50" s="98"/>
      <c r="K50" s="67" t="s">
        <v>48</v>
      </c>
      <c r="L50" s="32">
        <f>SUM('1 неделя'!F50,'2 неделя'!F50,'3 неделя'!F50,'4 неделя'!F50,'5 неделя'!F50)</f>
        <v>28</v>
      </c>
      <c r="M50" s="32">
        <f>SUM('1 неделя'!G50,'2 неделя'!G50,'3 неделя'!G50,'4 неделя'!G50,'5 неделя'!G50)</f>
        <v>389.2</v>
      </c>
    </row>
    <row r="51" spans="1:13" ht="40.5" customHeight="1">
      <c r="A51" s="5" t="s">
        <v>49</v>
      </c>
      <c r="B51" s="72" t="s">
        <v>120</v>
      </c>
      <c r="C51" s="98"/>
      <c r="D51" s="98"/>
      <c r="E51" s="98"/>
      <c r="F51" s="98"/>
      <c r="G51" s="98"/>
      <c r="H51" s="98"/>
      <c r="I51" s="98"/>
      <c r="J51" s="98"/>
      <c r="K51" s="67" t="s">
        <v>50</v>
      </c>
      <c r="L51" s="32">
        <f>SUM('1 неделя'!F51,'2 неделя'!F51,'3 неделя'!F51,'4 неделя'!F51,'5 неделя'!F51)</f>
        <v>0</v>
      </c>
      <c r="M51" s="32">
        <f>SUM('1 неделя'!G51,'2 неделя'!G51,'3 неделя'!G51,'4 неделя'!G51,'5 неделя'!G51)</f>
        <v>0</v>
      </c>
    </row>
    <row r="52" spans="1:13" s="16" customFormat="1" ht="54.75" customHeight="1">
      <c r="A52" s="12" t="s">
        <v>55</v>
      </c>
      <c r="B52" s="73" t="s">
        <v>121</v>
      </c>
      <c r="C52" s="99"/>
      <c r="D52" s="99"/>
      <c r="E52" s="99"/>
      <c r="F52" s="99"/>
      <c r="G52" s="99"/>
      <c r="H52" s="99"/>
      <c r="I52" s="99"/>
      <c r="J52" s="99"/>
      <c r="K52" s="68" t="s">
        <v>54</v>
      </c>
      <c r="L52" s="32"/>
      <c r="M52" s="32"/>
    </row>
    <row r="53" spans="1:13" ht="40.5" customHeight="1" thickBot="1">
      <c r="A53" s="5" t="s">
        <v>56</v>
      </c>
      <c r="B53" s="75" t="s">
        <v>122</v>
      </c>
      <c r="C53" s="101"/>
      <c r="D53" s="101"/>
      <c r="E53" s="101"/>
      <c r="F53" s="101"/>
      <c r="G53" s="101"/>
      <c r="H53" s="101"/>
      <c r="I53" s="101"/>
      <c r="J53" s="101"/>
      <c r="K53" s="70" t="s">
        <v>57</v>
      </c>
      <c r="L53" s="32">
        <f>SUM('1 неделя'!F53,'2 неделя'!F53,'3 неделя'!F53,'4 неделя'!F53,'5 неделя'!F53)</f>
        <v>0</v>
      </c>
      <c r="M53" s="32">
        <f>SUM('1 неделя'!G53,'2 неделя'!G53,'3 неделя'!G53,'4 неделя'!G53,'5 неделя'!G53)</f>
        <v>0</v>
      </c>
    </row>
    <row r="54" ht="18.75" thickTop="1"/>
  </sheetData>
  <sheetProtection password="CAD9" sheet="1" objects="1" scenarios="1"/>
  <protectedRanges>
    <protectedRange password="ADAF" sqref="A1:IV6" name="Диапазон1"/>
  </protectedRanges>
  <mergeCells count="6">
    <mergeCell ref="A1:M1"/>
    <mergeCell ref="B4:M4"/>
    <mergeCell ref="B5:M5"/>
    <mergeCell ref="B6:M6"/>
    <mergeCell ref="B3:M3"/>
    <mergeCell ref="B2:M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5" r:id="rId1"/>
  <rowBreaks count="1" manualBreakCount="1">
    <brk id="29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9</cp:lastModifiedBy>
  <cp:lastPrinted>2011-10-12T14:05:07Z</cp:lastPrinted>
  <dcterms:created xsi:type="dcterms:W3CDTF">2010-09-22T08:52:12Z</dcterms:created>
  <dcterms:modified xsi:type="dcterms:W3CDTF">2012-05-02T07:04:40Z</dcterms:modified>
  <cp:category/>
  <cp:version/>
  <cp:contentType/>
  <cp:contentStatus/>
</cp:coreProperties>
</file>